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OSP\Desktop\"/>
    </mc:Choice>
  </mc:AlternateContent>
  <bookViews>
    <workbookView xWindow="0" yWindow="0" windowWidth="23040" windowHeight="8232"/>
  </bookViews>
  <sheets>
    <sheet name="Cost Share Approval Form" sheetId="4" r:id="rId1"/>
    <sheet name="Unit Net F&amp;A Pos" sheetId="1" state="hidden" r:id="rId2"/>
    <sheet name="Unit Net F&amp;A Neg" sheetId="5" state="hidden" r:id="rId3"/>
    <sheet name="Cost Share Budget" sheetId="3" state="hidden" r:id="rId4"/>
  </sheets>
  <definedNames>
    <definedName name="F_A_Rate" localSheetId="0">'Cost Share Approval Form'!$D$9</definedName>
    <definedName name="_xlnm.Print_Area" localSheetId="3">'Cost Share Budget'!$A$1:$D$49</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N48" i="4" l="1"/>
  <c r="N47" i="4"/>
  <c r="N46" i="4"/>
  <c r="N45" i="4"/>
  <c r="N43" i="4"/>
  <c r="N42" i="4"/>
  <c r="L48" i="4"/>
  <c r="L47" i="4"/>
  <c r="L46" i="4"/>
  <c r="L45" i="4"/>
  <c r="L43" i="4"/>
  <c r="L42" i="4"/>
  <c r="J48" i="4"/>
  <c r="J47" i="4"/>
  <c r="J46" i="4"/>
  <c r="J45" i="4"/>
  <c r="J43" i="4"/>
  <c r="J42" i="4"/>
  <c r="H48" i="4"/>
  <c r="H47" i="4"/>
  <c r="H46" i="4"/>
  <c r="H45" i="4"/>
  <c r="H43" i="4"/>
  <c r="H42" i="4"/>
  <c r="F48" i="4"/>
  <c r="F47" i="4"/>
  <c r="F46" i="4"/>
  <c r="F45" i="4"/>
  <c r="F43" i="4"/>
  <c r="F42" i="4"/>
  <c r="N34" i="4"/>
  <c r="N33" i="4"/>
  <c r="N32" i="4"/>
  <c r="N30" i="4"/>
  <c r="N29" i="4"/>
  <c r="N28" i="4"/>
  <c r="L34" i="4"/>
  <c r="L33" i="4"/>
  <c r="L32" i="4"/>
  <c r="L30" i="4"/>
  <c r="L29" i="4"/>
  <c r="L28" i="4"/>
  <c r="J34" i="4"/>
  <c r="J33" i="4"/>
  <c r="J32" i="4"/>
  <c r="J30" i="4"/>
  <c r="J29" i="4"/>
  <c r="J28" i="4"/>
  <c r="H34" i="4"/>
  <c r="H33" i="4"/>
  <c r="H32" i="4"/>
  <c r="H30" i="4" l="1"/>
  <c r="H29" i="4"/>
  <c r="F34" i="4"/>
  <c r="F33" i="4"/>
  <c r="F32" i="4"/>
  <c r="F30" i="4"/>
  <c r="F29" i="4"/>
  <c r="O53" i="4" l="1"/>
  <c r="O53" i="1"/>
  <c r="O54" i="5"/>
  <c r="O53" i="5"/>
  <c r="M49" i="5" l="1"/>
  <c r="K49" i="5"/>
  <c r="I49" i="5"/>
  <c r="G49" i="5"/>
  <c r="E49" i="5"/>
  <c r="O48" i="5"/>
  <c r="N48" i="5"/>
  <c r="L48" i="5"/>
  <c r="J48" i="5"/>
  <c r="H48" i="5"/>
  <c r="F48" i="5"/>
  <c r="O47" i="5"/>
  <c r="N47" i="5"/>
  <c r="L47" i="5"/>
  <c r="J47" i="5"/>
  <c r="H47" i="5"/>
  <c r="F47" i="5"/>
  <c r="O46" i="5"/>
  <c r="N46" i="5"/>
  <c r="L46" i="5"/>
  <c r="J46" i="5"/>
  <c r="H46" i="5"/>
  <c r="F46" i="5"/>
  <c r="O45" i="5"/>
  <c r="N45" i="5"/>
  <c r="L45" i="5"/>
  <c r="J45" i="5"/>
  <c r="H45" i="5"/>
  <c r="F45" i="5"/>
  <c r="O44" i="5"/>
  <c r="O43" i="5"/>
  <c r="N43" i="5"/>
  <c r="L43" i="5"/>
  <c r="J43" i="5"/>
  <c r="H43" i="5"/>
  <c r="F43" i="5"/>
  <c r="O42" i="5"/>
  <c r="N42" i="5"/>
  <c r="L42" i="5"/>
  <c r="J42" i="5"/>
  <c r="H42" i="5"/>
  <c r="F42" i="5"/>
  <c r="M35" i="5"/>
  <c r="K35" i="5"/>
  <c r="I35" i="5"/>
  <c r="G35" i="5"/>
  <c r="E35" i="5"/>
  <c r="O34" i="5"/>
  <c r="N34" i="5"/>
  <c r="L34" i="5"/>
  <c r="J34" i="5"/>
  <c r="H34" i="5"/>
  <c r="F34" i="5"/>
  <c r="O33" i="5"/>
  <c r="N33" i="5"/>
  <c r="L33" i="5"/>
  <c r="J33" i="5"/>
  <c r="H33" i="5"/>
  <c r="F33" i="5"/>
  <c r="O32" i="5"/>
  <c r="N32" i="5"/>
  <c r="L32" i="5"/>
  <c r="J32" i="5"/>
  <c r="H32" i="5"/>
  <c r="F32" i="5"/>
  <c r="O31" i="5"/>
  <c r="O30" i="5"/>
  <c r="N30" i="5"/>
  <c r="L30" i="5"/>
  <c r="J30" i="5"/>
  <c r="H30" i="5"/>
  <c r="F30" i="5"/>
  <c r="O29" i="5"/>
  <c r="N29" i="5"/>
  <c r="L29" i="5"/>
  <c r="J29" i="5"/>
  <c r="H29" i="5"/>
  <c r="F29" i="5"/>
  <c r="O28" i="5"/>
  <c r="N28" i="5"/>
  <c r="L28" i="5"/>
  <c r="J28" i="5"/>
  <c r="H28" i="5"/>
  <c r="F28" i="5"/>
  <c r="I14" i="5"/>
  <c r="I17" i="5" s="1"/>
  <c r="O4" i="5"/>
  <c r="O35" i="5" l="1"/>
  <c r="F35" i="5"/>
  <c r="N35" i="5"/>
  <c r="P30" i="5"/>
  <c r="L35" i="5"/>
  <c r="P33" i="5"/>
  <c r="P34" i="5"/>
  <c r="L49" i="5"/>
  <c r="P48" i="5"/>
  <c r="J35" i="5"/>
  <c r="H35" i="5"/>
  <c r="N49" i="5"/>
  <c r="P29" i="5"/>
  <c r="P32" i="5"/>
  <c r="J49" i="5"/>
  <c r="P43" i="5"/>
  <c r="P46" i="5"/>
  <c r="H49" i="5"/>
  <c r="O49" i="5"/>
  <c r="O6" i="5" s="1"/>
  <c r="P6" i="5" s="1"/>
  <c r="P45" i="5"/>
  <c r="P47" i="5"/>
  <c r="F49" i="5"/>
  <c r="P4" i="5"/>
  <c r="P42" i="5"/>
  <c r="P28" i="5"/>
  <c r="O54" i="4"/>
  <c r="M49" i="4"/>
  <c r="K49" i="4"/>
  <c r="I49" i="4"/>
  <c r="G49" i="4"/>
  <c r="E49" i="4"/>
  <c r="O48" i="4"/>
  <c r="O47" i="4"/>
  <c r="O46" i="4"/>
  <c r="O45" i="4"/>
  <c r="O44" i="4"/>
  <c r="O43" i="4"/>
  <c r="O42" i="4"/>
  <c r="M35" i="4"/>
  <c r="K35" i="4"/>
  <c r="I35" i="4"/>
  <c r="G35" i="4"/>
  <c r="E35" i="4"/>
  <c r="O34" i="4"/>
  <c r="O33" i="4"/>
  <c r="O32" i="4"/>
  <c r="O31" i="4"/>
  <c r="O30" i="4"/>
  <c r="O29" i="4"/>
  <c r="O28" i="4"/>
  <c r="I14" i="4"/>
  <c r="I17" i="4" s="1"/>
  <c r="O4" i="4"/>
  <c r="P4" i="4" s="1"/>
  <c r="L46" i="1"/>
  <c r="O54" i="1"/>
  <c r="O35" i="4" l="1"/>
  <c r="L49" i="4"/>
  <c r="P30" i="4"/>
  <c r="P43" i="4"/>
  <c r="P48" i="4"/>
  <c r="P29" i="4"/>
  <c r="N49" i="4"/>
  <c r="P35" i="5"/>
  <c r="I19" i="5" s="1"/>
  <c r="I21" i="5" s="1"/>
  <c r="L35" i="4"/>
  <c r="P33" i="4"/>
  <c r="P34" i="4"/>
  <c r="N35" i="4"/>
  <c r="J35" i="4"/>
  <c r="P32" i="4"/>
  <c r="O8" i="5"/>
  <c r="P8" i="5"/>
  <c r="O17" i="5" s="1"/>
  <c r="P17" i="5" s="1"/>
  <c r="P49" i="5"/>
  <c r="P47" i="4"/>
  <c r="J49" i="4"/>
  <c r="H49" i="4"/>
  <c r="F49" i="4"/>
  <c r="O49" i="4"/>
  <c r="O6" i="4" s="1"/>
  <c r="P6" i="4" s="1"/>
  <c r="P8" i="4" s="1"/>
  <c r="P46" i="4"/>
  <c r="P45" i="4"/>
  <c r="P42" i="4"/>
  <c r="O8" i="4" l="1"/>
  <c r="O52" i="5"/>
  <c r="O55" i="5" s="1"/>
  <c r="P49" i="4"/>
  <c r="O17" i="4"/>
  <c r="P17" i="4"/>
  <c r="I14" i="1"/>
  <c r="I17" i="1" s="1"/>
  <c r="O4" i="1"/>
  <c r="O42" i="1"/>
  <c r="O43" i="1"/>
  <c r="O44" i="1"/>
  <c r="O45" i="1"/>
  <c r="O46" i="1"/>
  <c r="O47" i="1"/>
  <c r="O48" i="1"/>
  <c r="N48" i="1"/>
  <c r="N47" i="1"/>
  <c r="N46" i="1"/>
  <c r="N45" i="1"/>
  <c r="N42" i="1"/>
  <c r="N43" i="1"/>
  <c r="L48" i="1"/>
  <c r="L47" i="1"/>
  <c r="L45" i="1"/>
  <c r="L43" i="1"/>
  <c r="L42" i="1"/>
  <c r="J48" i="1"/>
  <c r="J47" i="1"/>
  <c r="J46" i="1"/>
  <c r="J45" i="1"/>
  <c r="J43" i="1"/>
  <c r="J42" i="1"/>
  <c r="H48" i="1"/>
  <c r="H47" i="1"/>
  <c r="H46" i="1"/>
  <c r="H45" i="1"/>
  <c r="H43" i="1"/>
  <c r="H42" i="1"/>
  <c r="F48" i="1"/>
  <c r="F47" i="1"/>
  <c r="F49" i="1" s="1"/>
  <c r="F46" i="1"/>
  <c r="F45" i="1"/>
  <c r="F43" i="1"/>
  <c r="F42" i="1"/>
  <c r="N34" i="1"/>
  <c r="N33" i="1"/>
  <c r="N32" i="1"/>
  <c r="N30" i="1"/>
  <c r="N29" i="1"/>
  <c r="N28" i="1"/>
  <c r="L34" i="1"/>
  <c r="L33" i="1"/>
  <c r="L32" i="1"/>
  <c r="L30" i="1"/>
  <c r="L28" i="1"/>
  <c r="L29" i="1"/>
  <c r="J34" i="1"/>
  <c r="J33" i="1"/>
  <c r="J32" i="1"/>
  <c r="J30" i="1"/>
  <c r="J29" i="1"/>
  <c r="J28" i="1"/>
  <c r="H34" i="1"/>
  <c r="H33" i="1"/>
  <c r="H32" i="1"/>
  <c r="F32" i="1"/>
  <c r="H30" i="1"/>
  <c r="F30" i="1"/>
  <c r="H29" i="1"/>
  <c r="H28" i="1"/>
  <c r="F34" i="1"/>
  <c r="F33" i="1"/>
  <c r="F29" i="1"/>
  <c r="F28" i="1"/>
  <c r="O28" i="1"/>
  <c r="O29" i="1"/>
  <c r="O30" i="1"/>
  <c r="O31" i="1"/>
  <c r="O32" i="1"/>
  <c r="O33" i="1"/>
  <c r="O34" i="1"/>
  <c r="M35" i="1"/>
  <c r="K35" i="1"/>
  <c r="I35" i="1"/>
  <c r="G35" i="1"/>
  <c r="M49" i="1"/>
  <c r="E35" i="1"/>
  <c r="K49" i="1"/>
  <c r="I49" i="1"/>
  <c r="G49" i="1"/>
  <c r="E49" i="1"/>
  <c r="B49" i="3"/>
  <c r="B35" i="3" s="1"/>
  <c r="P46" i="1" l="1"/>
  <c r="P42" i="1"/>
  <c r="P48" i="1"/>
  <c r="O35" i="1"/>
  <c r="N49" i="1"/>
  <c r="P32" i="1"/>
  <c r="P47" i="1"/>
  <c r="O49" i="1"/>
  <c r="O6" i="1" s="1"/>
  <c r="O8" i="1" s="1"/>
  <c r="J49" i="1"/>
  <c r="H49" i="1"/>
  <c r="P33" i="1"/>
  <c r="F35" i="1"/>
  <c r="H35" i="1"/>
  <c r="P34" i="1"/>
  <c r="L35" i="1"/>
  <c r="P43" i="1"/>
  <c r="P29" i="1"/>
  <c r="L49" i="1"/>
  <c r="B36" i="3"/>
  <c r="B37" i="3" s="1"/>
  <c r="B39" i="3" s="1"/>
  <c r="N35" i="1"/>
  <c r="P45" i="1"/>
  <c r="P28" i="1"/>
  <c r="J35" i="1"/>
  <c r="P4" i="1"/>
  <c r="P30" i="1"/>
  <c r="P6" i="1" l="1"/>
  <c r="P49" i="1"/>
  <c r="P35" i="1"/>
  <c r="O52" i="1" s="1"/>
  <c r="O55" i="1" s="1"/>
  <c r="P8" i="1"/>
  <c r="O17" i="1" s="1"/>
  <c r="I19" i="1" l="1"/>
  <c r="I21" i="1" s="1"/>
  <c r="P17" i="1"/>
  <c r="F28" i="4"/>
  <c r="F35" i="4" s="1"/>
  <c r="H28" i="4"/>
  <c r="H35" i="4" s="1"/>
  <c r="P28" i="4" l="1"/>
  <c r="P35" i="4" s="1"/>
  <c r="O52" i="4" s="1"/>
  <c r="O55" i="4" s="1"/>
  <c r="I19" i="4" l="1"/>
  <c r="I21" i="4" s="1"/>
</calcChain>
</file>

<file path=xl/sharedStrings.xml><?xml version="1.0" encoding="utf-8"?>
<sst xmlns="http://schemas.openxmlformats.org/spreadsheetml/2006/main" count="429" uniqueCount="144">
  <si>
    <t>DSS:</t>
  </si>
  <si>
    <t>Proposal Title:</t>
  </si>
  <si>
    <t>PI:</t>
  </si>
  <si>
    <t>Proposal Sponsor:</t>
  </si>
  <si>
    <t>Total Project Period:</t>
  </si>
  <si>
    <t xml:space="preserve">Step A:  </t>
  </si>
  <si>
    <t xml:space="preserve">Box 1. </t>
  </si>
  <si>
    <t xml:space="preserve">Box 2. </t>
  </si>
  <si>
    <t xml:space="preserve">Box 3. </t>
  </si>
  <si>
    <t>F&amp;A</t>
  </si>
  <si>
    <t>N/A</t>
  </si>
  <si>
    <t>BUDGET WORKSHEET</t>
  </si>
  <si>
    <t>Budget period begin &amp; end dates, this worksheet:</t>
  </si>
  <si>
    <t>If incrementally funded, please state year:</t>
  </si>
  <si>
    <t>Expense Category (Account Name)</t>
  </si>
  <si>
    <t>Amount</t>
  </si>
  <si>
    <t>5020B Faculty Salary</t>
  </si>
  <si>
    <t>5080B Other Salaries</t>
  </si>
  <si>
    <t>5900B Fringe Benefits (Required if salaries are budgeted)</t>
  </si>
  <si>
    <t>current benefit rates</t>
  </si>
  <si>
    <t>VPR</t>
  </si>
  <si>
    <t>Salary</t>
  </si>
  <si>
    <t>VPR Chartfield on file</t>
  </si>
  <si>
    <t>6000B Travel- Domestic</t>
  </si>
  <si>
    <t>Benefits</t>
  </si>
  <si>
    <t>6020B Travel- Foreign</t>
  </si>
  <si>
    <t>6210B Consultants</t>
  </si>
  <si>
    <t>6230B Participant Support</t>
  </si>
  <si>
    <t>6260B Lab &amp; Technical Supplies</t>
  </si>
  <si>
    <t>6270B Computer Services</t>
  </si>
  <si>
    <t>Other Expenses</t>
  </si>
  <si>
    <t>6310B Publishing/Page Charges</t>
  </si>
  <si>
    <t>6530B Repairs and Maintenance</t>
  </si>
  <si>
    <t>6550B Space Rental</t>
  </si>
  <si>
    <t xml:space="preserve">Consultants </t>
  </si>
  <si>
    <t>6590B Business Meals</t>
  </si>
  <si>
    <t>Lab &amp; Tech Supplies</t>
  </si>
  <si>
    <t>6620B Animal Services</t>
  </si>
  <si>
    <t>6660B Tuition Waivers/Payments</t>
  </si>
  <si>
    <t>6690B Scholarships/Fellowships</t>
  </si>
  <si>
    <t>6900B Other Expenses</t>
  </si>
  <si>
    <t>6280B Subcontracts under $25k</t>
  </si>
  <si>
    <t>Items Excluded from F&amp;A Calculation:</t>
  </si>
  <si>
    <t>6100B Equipment (over $5,000 per asset)</t>
  </si>
  <si>
    <t>6650B Patient Care - Technical</t>
  </si>
  <si>
    <t>6290B Subcontracts over $25k</t>
  </si>
  <si>
    <t>6230B Participant Support (NSF)</t>
  </si>
  <si>
    <t>Total Direct</t>
  </si>
  <si>
    <t>Direct Costs for F&amp;A Calculation</t>
  </si>
  <si>
    <t>current F&amp;A rates</t>
  </si>
  <si>
    <t>Grand Total</t>
  </si>
  <si>
    <t>* OMB A-21 specifically stipulates that these costs are Facility and Administration costs.  In order to be part of this projects costs, these restricted items must be listed in the proposal with an explanation stating the reason why they are necessary to the accomplishment of the specific aims and how they can be specifically identified with this project.</t>
  </si>
  <si>
    <t>5100B Other Salaries - Clerical/Administrative</t>
  </si>
  <si>
    <t>6250B Office Supplies</t>
  </si>
  <si>
    <t>6360B Membership Dues</t>
  </si>
  <si>
    <t>6320B Telephone Equipment Expense</t>
  </si>
  <si>
    <t>6360B Postage Expense</t>
  </si>
  <si>
    <t>Total, Restricted Categories</t>
  </si>
  <si>
    <t xml:space="preserve"> </t>
  </si>
  <si>
    <t xml:space="preserve">Indirect (F&amp;A) Cost     </t>
  </si>
  <si>
    <t>DIRECT</t>
  </si>
  <si>
    <t>YEAR 2</t>
  </si>
  <si>
    <t xml:space="preserve">DIRECT </t>
  </si>
  <si>
    <t xml:space="preserve">Budget Line Item </t>
  </si>
  <si>
    <t xml:space="preserve">
Beginning and End date
</t>
  </si>
  <si>
    <t xml:space="preserve">YEAR 3 </t>
  </si>
  <si>
    <t>YEAR 4</t>
  </si>
  <si>
    <t>State Line Benefits</t>
  </si>
  <si>
    <t>State Line Salary</t>
  </si>
  <si>
    <t>YEAR 1</t>
  </si>
  <si>
    <t>Activity/Chartfield</t>
  </si>
  <si>
    <t xml:space="preserve">Chartfield </t>
  </si>
  <si>
    <t>Sample Restricted Categories:</t>
  </si>
  <si>
    <t xml:space="preserve">Newly Purchased Equipment </t>
  </si>
  <si>
    <t xml:space="preserve">RESOURCES used as CREDIT </t>
  </si>
  <si>
    <t>UNIT</t>
  </si>
  <si>
    <t xml:space="preserve">CASH COST SHARE </t>
  </si>
  <si>
    <t>DIRECT CREDITS</t>
  </si>
  <si>
    <t>YEAR 5</t>
  </si>
  <si>
    <t xml:space="preserve">F&amp;A </t>
  </si>
  <si>
    <r>
      <t xml:space="preserve"> </t>
    </r>
    <r>
      <rPr>
        <b/>
        <sz val="10"/>
        <rFont val="Calibri"/>
        <family val="2"/>
      </rPr>
      <t>Go to ALLOWABLE RESOURCES</t>
    </r>
    <r>
      <rPr>
        <sz val="10"/>
        <rFont val="Calibri"/>
        <family val="2"/>
      </rPr>
      <t xml:space="preserve"> </t>
    </r>
    <r>
      <rPr>
        <sz val="10"/>
        <color rgb="FF000000"/>
        <rFont val="Calibri"/>
        <family val="2"/>
      </rPr>
      <t>and enter all resources of cost share used as credit.   Units are encouraged to maximize University and 3rd party resources, which will increase the allocation of F&amp;A distributed to the Unit.</t>
    </r>
  </si>
  <si>
    <r>
      <rPr>
        <b/>
        <sz val="10"/>
        <color rgb="FF000000"/>
        <rFont val="Calibri"/>
        <family val="2"/>
      </rPr>
      <t>Go to REMAINING COST SHARE COMMITMENT</t>
    </r>
    <r>
      <rPr>
        <sz val="10"/>
        <color rgb="FF000000"/>
        <rFont val="Calibri"/>
        <family val="2"/>
      </rPr>
      <t xml:space="preserve"> and enter line item detail for the amount needed to pay the remainder of the cost share. The remaining cost share commitment will consist of a CASH contribution and its corresponding allowable F&amp;A credit</t>
    </r>
    <r>
      <rPr>
        <b/>
        <i/>
        <sz val="10"/>
        <color rgb="FF000000"/>
        <rFont val="Calibri"/>
        <family val="2"/>
      </rPr>
      <t>.</t>
    </r>
    <r>
      <rPr>
        <sz val="10"/>
        <color rgb="FF000000"/>
        <rFont val="Calibri"/>
        <family val="2"/>
      </rPr>
      <t xml:space="preserve"> </t>
    </r>
  </si>
  <si>
    <t xml:space="preserve">660B Tuition </t>
  </si>
  <si>
    <r>
      <t>*REQUIRED CHARTFIELD FOR GRANTS &amp; CONTRACTS ACCOUNTING (GCA)</t>
    </r>
    <r>
      <rPr>
        <b/>
        <sz val="10"/>
        <color rgb="FFC00000"/>
        <rFont val="Calibri"/>
        <family val="2"/>
      </rPr>
      <t xml:space="preserve">: </t>
    </r>
    <r>
      <rPr>
        <sz val="10"/>
        <color rgb="FF000000"/>
        <rFont val="Calibri"/>
        <family val="2"/>
      </rPr>
      <t xml:space="preserve">It is the Principal Investigator and Department Head's responsibility to provide the activity/chartfield (when applicable) to fund the proposed cost share commitments. For most University sources of cost share, GCA will create a Fund 5999 Cost Share Project and TRACK FUNDS from the existing activity/chartfield to the newly created Fund 5999 Cost Share Project. If you are unsure if an activity/chartfield is needed, please contact OSP for clarification.  </t>
    </r>
    <r>
      <rPr>
        <b/>
        <sz val="10"/>
        <color rgb="FF000000"/>
        <rFont val="Calibri"/>
        <family val="2"/>
      </rPr>
      <t xml:space="preserve">NOTE: It is the Principal Investigator and Department Head's responsibility to ensure all cost sharing commitments have been met and provide appropriate documentation for audit verification when necessary. </t>
    </r>
  </si>
  <si>
    <t>University of Utah Cost Sharing Policy</t>
  </si>
  <si>
    <t>Faculty Start-up Funds</t>
  </si>
  <si>
    <t>Amount to be paid by Unit:</t>
  </si>
  <si>
    <t xml:space="preserve">*Net Positive F&amp;A will be allocated according to the normal F&amp;A distribution model. </t>
  </si>
  <si>
    <r>
      <t xml:space="preserve">Box 1. (-) Box 2. (=) </t>
    </r>
    <r>
      <rPr>
        <b/>
        <sz val="10"/>
        <color rgb="FF000000"/>
        <rFont val="Calibri"/>
        <family val="2"/>
      </rPr>
      <t>Net F&amp;A*</t>
    </r>
  </si>
  <si>
    <t xml:space="preserve">REQUIRED UNIVERSITY OF UTAH COST SHARE:  </t>
  </si>
  <si>
    <t>Recharge Center Credit/Discount</t>
  </si>
  <si>
    <t>Travel</t>
  </si>
  <si>
    <t>Equipment Costing &gt; $5k</t>
  </si>
  <si>
    <t>Tuition Benefit (not xTBP)</t>
  </si>
  <si>
    <t>Other Contributions</t>
  </si>
  <si>
    <t>FINANCIAL SUMMARY AND OBLIGATIONS OF FINANCIALLY RESPONSIBLE UNIT</t>
  </si>
  <si>
    <t>*NET F&amp;A (Box 3.) must be at least 5% to cover pre award and post award processing. 
If it is less than 5%, the Unit must provide a chartfield to pay the difference.</t>
  </si>
  <si>
    <t xml:space="preserve">TOTAL ALLOWABLE RESOURCES </t>
  </si>
  <si>
    <t xml:space="preserve">TOTAL REMAINING COST SHARE COMMITMENT </t>
  </si>
  <si>
    <t>F&amp;A 
CREDITS</t>
  </si>
  <si>
    <t>F&amp;A
CREDITS</t>
  </si>
  <si>
    <t>to</t>
  </si>
  <si>
    <t xml:space="preserve">NOTES: 
</t>
  </si>
  <si>
    <t>College of Engineering</t>
  </si>
  <si>
    <t xml:space="preserve">UofU F&amp;A </t>
  </si>
  <si>
    <t>Financially Responsible Units (dept/college):</t>
  </si>
  <si>
    <t>F&amp;A Rate:</t>
  </si>
  <si>
    <t>M</t>
  </si>
  <si>
    <r>
      <rPr>
        <b/>
        <i/>
        <sz val="10"/>
        <color rgb="FFC00000"/>
        <rFont val="Calibri"/>
        <family val="2"/>
      </rPr>
      <t>Insert</t>
    </r>
    <r>
      <rPr>
        <b/>
        <sz val="10"/>
        <color rgb="FFC00000"/>
        <rFont val="Calibri"/>
        <family val="2"/>
      </rPr>
      <t xml:space="preserve"> </t>
    </r>
    <r>
      <rPr>
        <b/>
        <sz val="10"/>
        <rFont val="Calibri"/>
        <family val="2"/>
      </rPr>
      <t xml:space="preserve">PROPOSED </t>
    </r>
    <r>
      <rPr>
        <b/>
        <sz val="10"/>
        <color rgb="FF000000"/>
        <rFont val="Calibri"/>
        <family val="2"/>
      </rPr>
      <t xml:space="preserve">COST SHARE PERCENTAGE </t>
    </r>
  </si>
  <si>
    <t xml:space="preserve">Step B: </t>
  </si>
  <si>
    <t>Step C:</t>
  </si>
  <si>
    <t xml:space="preserve">Step D: </t>
  </si>
  <si>
    <t>UofU DIRECT</t>
  </si>
  <si>
    <t>UofU F&amp;A</t>
  </si>
  <si>
    <r>
      <rPr>
        <b/>
        <i/>
        <sz val="10"/>
        <color rgb="FFC00000"/>
        <rFont val="Calibri"/>
        <family val="2"/>
      </rPr>
      <t>Insert</t>
    </r>
    <r>
      <rPr>
        <b/>
        <sz val="10"/>
        <color rgb="FFC00000"/>
        <rFont val="Calibri"/>
        <family val="2"/>
      </rPr>
      <t xml:space="preserve"> </t>
    </r>
    <r>
      <rPr>
        <b/>
        <sz val="10"/>
        <color theme="1"/>
        <rFont val="Calibri"/>
        <family val="2"/>
      </rPr>
      <t>UofU</t>
    </r>
    <r>
      <rPr>
        <b/>
        <sz val="10"/>
        <rFont val="Calibri"/>
        <family val="2"/>
      </rPr>
      <t xml:space="preserve"> COST SHARE COMMITMENT </t>
    </r>
    <r>
      <rPr>
        <sz val="10"/>
        <color rgb="FF000000"/>
        <rFont val="Calibri"/>
        <family val="2"/>
      </rPr>
      <t xml:space="preserve">                   </t>
    </r>
  </si>
  <si>
    <r>
      <t xml:space="preserve">UofU Sponsor Request (+) UofU Cost Share Commitment (=) </t>
    </r>
    <r>
      <rPr>
        <b/>
        <sz val="10"/>
        <rFont val="Calibri"/>
        <family val="2"/>
      </rPr>
      <t xml:space="preserve">UofU TOTAL PROJECT COST </t>
    </r>
  </si>
  <si>
    <r>
      <t xml:space="preserve">Insert </t>
    </r>
    <r>
      <rPr>
        <b/>
        <sz val="10"/>
        <rFont val="Calibri"/>
        <family val="2"/>
      </rPr>
      <t xml:space="preserve">Total Project Funds (ALL Parties) </t>
    </r>
  </si>
  <si>
    <t xml:space="preserve">STEP C: ALLOWABLE RESOURCES USED AS CREDIT TO REDUCE UofU COST SHARE COMMITMENT </t>
  </si>
  <si>
    <r>
      <t xml:space="preserve">TOTAL UNIVERSITY COST SHARE COMMITTED:  </t>
    </r>
    <r>
      <rPr>
        <sz val="10"/>
        <color rgb="FF000000"/>
        <rFont val="Calibri"/>
        <family val="2"/>
      </rPr>
      <t xml:space="preserve">Allowable Resources (Step C) plus Cash Contribution &amp; F&amp;A Credit (Step D):  </t>
    </r>
  </si>
  <si>
    <t xml:space="preserve">(PI name) </t>
  </si>
  <si>
    <t xml:space="preserve">(department) </t>
  </si>
  <si>
    <t xml:space="preserve">(college) </t>
  </si>
  <si>
    <t xml:space="preserve">(proposal title) </t>
  </si>
  <si>
    <t xml:space="preserve">(sponsor name) </t>
  </si>
  <si>
    <t xml:space="preserve">(begin date) </t>
  </si>
  <si>
    <t xml:space="preserve">(end date) </t>
  </si>
  <si>
    <r>
      <rPr>
        <b/>
        <i/>
        <sz val="10"/>
        <color rgb="FFC00000"/>
        <rFont val="Calibri"/>
        <family val="2"/>
      </rPr>
      <t xml:space="preserve">Insert </t>
    </r>
    <r>
      <rPr>
        <b/>
        <sz val="10"/>
        <rFont val="Calibri"/>
        <family val="2"/>
      </rPr>
      <t>(M) for Mandatory or (V) for Voluntary:</t>
    </r>
  </si>
  <si>
    <t xml:space="preserve">     Check the box confirming required documentation is attached in eProposal.   </t>
  </si>
  <si>
    <r>
      <rPr>
        <b/>
        <i/>
        <sz val="10"/>
        <color rgb="FFC00000"/>
        <rFont val="Calibri"/>
        <family val="2"/>
      </rPr>
      <t>Insert</t>
    </r>
    <r>
      <rPr>
        <b/>
        <sz val="10"/>
        <color rgb="FFC00000"/>
        <rFont val="Calibri"/>
        <family val="2"/>
      </rPr>
      <t xml:space="preserve"> </t>
    </r>
    <r>
      <rPr>
        <b/>
        <sz val="10"/>
        <rFont val="Calibri"/>
        <family val="2"/>
      </rPr>
      <t>(M) for Mandatory or (V) for Voluntary:</t>
    </r>
  </si>
  <si>
    <r>
      <rPr>
        <b/>
        <i/>
        <sz val="10"/>
        <color rgb="FFC00000"/>
        <rFont val="Calibri"/>
        <family val="2"/>
      </rPr>
      <t xml:space="preserve">Insert </t>
    </r>
    <r>
      <rPr>
        <b/>
        <sz val="10"/>
        <color theme="1"/>
        <rFont val="Calibri"/>
        <family val="2"/>
      </rPr>
      <t xml:space="preserve">UofU </t>
    </r>
    <r>
      <rPr>
        <b/>
        <sz val="10"/>
        <rFont val="Calibri"/>
        <family val="2"/>
      </rPr>
      <t xml:space="preserve">DIRECT COST Requested (+) UofU F&amp;A COST Requested </t>
    </r>
    <r>
      <rPr>
        <sz val="10"/>
        <rFont val="Calibri"/>
        <family val="2"/>
      </rPr>
      <t>(=)</t>
    </r>
    <r>
      <rPr>
        <b/>
        <sz val="10"/>
        <color theme="1"/>
        <rFont val="Calibri"/>
        <family val="2"/>
      </rPr>
      <t xml:space="preserve"> </t>
    </r>
    <r>
      <rPr>
        <sz val="10"/>
        <color theme="1"/>
        <rFont val="Calibri"/>
        <family val="2"/>
      </rPr>
      <t xml:space="preserve">UofU Sponsor Request </t>
    </r>
    <r>
      <rPr>
        <sz val="10"/>
        <color rgb="FF000000"/>
        <rFont val="Calibri"/>
        <family val="2"/>
      </rPr>
      <t xml:space="preserve">          </t>
    </r>
  </si>
  <si>
    <t>3rd Party Credits</t>
  </si>
  <si>
    <t xml:space="preserve">DIFFERENCE (Should be Zero.  A + balance means over commitment; - means under commitment):  </t>
  </si>
  <si>
    <t xml:space="preserve">DIFFERENCE (Should be Zero. A + balance means over commitment; - means under commitment):  </t>
  </si>
  <si>
    <t>UofU Institutional CASH Contribution</t>
  </si>
  <si>
    <t xml:space="preserve">STEP D: REMAINING INSTITUTIONAL COST SHARE COMMITMENT </t>
  </si>
  <si>
    <t xml:space="preserve">Cost Share Approval Form </t>
  </si>
  <si>
    <t>Department/College CASH</t>
  </si>
  <si>
    <t>SAMPLE</t>
  </si>
  <si>
    <t>Department</t>
  </si>
  <si>
    <t xml:space="preserve">Department/College CASH </t>
  </si>
  <si>
    <r>
      <rPr>
        <b/>
        <i/>
        <sz val="10"/>
        <color rgb="FFC00000"/>
        <rFont val="Calibri"/>
        <family val="2"/>
      </rPr>
      <t>Insert</t>
    </r>
    <r>
      <rPr>
        <b/>
        <sz val="10"/>
        <color rgb="FFFF0000"/>
        <rFont val="Calibri"/>
        <family val="2"/>
      </rPr>
      <t xml:space="preserve"> </t>
    </r>
    <r>
      <rPr>
        <b/>
        <sz val="10"/>
        <rFont val="Calibri"/>
        <family val="2"/>
      </rPr>
      <t>COST SHARE PROVIDED BY PROJECT PARTNTERS/SUBCONTRACTORS OR THIRD PARTIES</t>
    </r>
    <r>
      <rPr>
        <sz val="10"/>
        <color rgb="FF000000"/>
        <rFont val="Calibri"/>
        <family val="2"/>
      </rPr>
      <t xml:space="preserve"> </t>
    </r>
    <r>
      <rPr>
        <b/>
        <u/>
        <sz val="10"/>
        <color rgb="FFC00000"/>
        <rFont val="Calibri"/>
        <family val="2"/>
      </rPr>
      <t>(NOTE: Only list 3rd party cost share contributions that are in support of the UofU's cost share commitment).</t>
    </r>
  </si>
  <si>
    <t>(DSS)</t>
  </si>
  <si>
    <r>
      <t xml:space="preserve">          </t>
    </r>
    <r>
      <rPr>
        <i/>
        <sz val="10"/>
        <rFont val="Calibri"/>
        <family val="2"/>
      </rPr>
      <t xml:space="preserve"> </t>
    </r>
    <r>
      <rPr>
        <i/>
        <sz val="8"/>
        <rFont val="Calibri"/>
        <family val="2"/>
      </rPr>
      <t xml:space="preserve">Check box confirming RFP and 3rd party documentation, if applicable, are attached in eProposal  </t>
    </r>
    <r>
      <rPr>
        <i/>
        <sz val="8"/>
        <color rgb="FFC00000"/>
        <rFont val="Calibri"/>
        <family val="2"/>
      </rPr>
      <t xml:space="preserve"> </t>
    </r>
  </si>
  <si>
    <r>
      <rPr>
        <b/>
        <i/>
        <sz val="10"/>
        <color rgb="FFC00000"/>
        <rFont val="Calibri"/>
        <family val="2"/>
      </rPr>
      <t xml:space="preserve">Insert </t>
    </r>
    <r>
      <rPr>
        <b/>
        <sz val="10"/>
        <rFont val="Calibri"/>
        <family val="2"/>
      </rPr>
      <t xml:space="preserve">FUNDS or IN-KIND contributions to the UofU from Third Parties that will be used on the project.  </t>
    </r>
    <r>
      <rPr>
        <b/>
        <u/>
        <sz val="10"/>
        <rFont val="Calibri"/>
        <family val="2"/>
      </rPr>
      <t>DO NOT include Subaward/Subcontract cost share contributions here</t>
    </r>
    <r>
      <rPr>
        <b/>
        <sz val="10"/>
        <rFont val="Calibri"/>
        <family val="2"/>
      </rPr>
      <t>. Use the NOTES box to the right to detail Subaward/Subcontract contributions for OSP/GCA reference.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</si>
</sst>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4" formatCode="_(&quot;$&quot;* #,##0.00_);_(&quot;$&quot;* \(#,##0.00\);_(&quot;$&quot;* &quot;-&quot;??_);_(@_)"/>
    <numFmt numFmtId="43" formatCode="_(* #,##0.00_);_(* \(#,##0.00\);_(* &quot;-&quot;??_);_(@_)"/>
    <numFmt numFmtId="164" formatCode="0.0%"/>
    <numFmt numFmtId="165" formatCode="&quot;$&quot;#,##0"/>
    <numFmt numFmtId="166" formatCode="_(&quot;$&quot;* #,##0_);_(&quot;$&quot;* \(#,##0\);_(&quot;$&quot;* &quot;-&quot;??_);_(@_)"/>
    <numFmt numFmtId="167" formatCode="&quot;$&quot;#,##0;[Red]\–&quot;$&quot;#,##0"/>
    <numFmt numFmtId="168" formatCode="m/d/yyyy;@"/>
    <numFmt numFmtId="169" formatCode="&quot;$&quot;#,##0.00"/>
  </numFmts>
  <fonts count="42" x14ac:knownFonts="1">
    <font>
      <sz val="11"/>
      <color rgb="FF000000"/>
      <name val="Calibri"/>
    </font>
    <font>
      <sz val="11"/>
      <color theme="1"/>
      <name val="Calibri"/>
      <family val="2"/>
      <scheme val="minor"/>
    </font>
    <font>
      <b/>
      <sz val="10"/>
      <color rgb="FF000000"/>
      <name val="Calibri"/>
      <family val="2"/>
    </font>
    <font>
      <sz val="11"/>
      <color theme="1"/>
      <name val="Calibri"/>
      <family val="2"/>
    </font>
    <font>
      <sz val="8"/>
      <name val="Calibri"/>
      <family val="2"/>
    </font>
    <font>
      <sz val="9"/>
      <name val="Calibri"/>
      <family val="2"/>
    </font>
    <font>
      <b/>
      <sz val="9"/>
      <name val="Calibri"/>
      <family val="2"/>
    </font>
    <font>
      <b/>
      <i/>
      <sz val="9"/>
      <name val="Calibri"/>
      <family val="2"/>
    </font>
    <font>
      <u/>
      <sz val="11"/>
      <color theme="10"/>
      <name val="Calibri"/>
      <family val="2"/>
      <scheme val="minor"/>
    </font>
    <font>
      <u/>
      <sz val="9"/>
      <color theme="10"/>
      <name val="Calibri"/>
      <family val="2"/>
      <scheme val="minor"/>
    </font>
    <font>
      <i/>
      <sz val="9"/>
      <name val="Calibri"/>
      <family val="2"/>
    </font>
    <font>
      <sz val="9"/>
      <name val="Calibri"/>
      <family val="2"/>
      <scheme val="minor"/>
    </font>
    <font>
      <sz val="10"/>
      <name val="Calibri"/>
      <family val="2"/>
    </font>
    <font>
      <b/>
      <sz val="10"/>
      <name val="Calibri"/>
      <family val="2"/>
    </font>
    <font>
      <i/>
      <sz val="10"/>
      <name val="Calibri"/>
      <family val="2"/>
    </font>
    <font>
      <b/>
      <i/>
      <sz val="10"/>
      <name val="Calibri"/>
      <family val="2"/>
    </font>
    <font>
      <b/>
      <sz val="14"/>
      <name val="Calibri"/>
      <family val="2"/>
    </font>
    <font>
      <sz val="10"/>
      <name val="Book Antiqua"/>
      <family val="1"/>
    </font>
    <font>
      <u/>
      <sz val="11"/>
      <color theme="11"/>
      <name val="Calibri"/>
      <family val="2"/>
    </font>
    <font>
      <sz val="11"/>
      <color rgb="FF000000"/>
      <name val="Calibri"/>
      <family val="2"/>
    </font>
    <font>
      <sz val="10"/>
      <color theme="1"/>
      <name val="Calibri"/>
      <family val="2"/>
    </font>
    <font>
      <b/>
      <sz val="10"/>
      <color theme="1"/>
      <name val="Calibri"/>
      <family val="2"/>
    </font>
    <font>
      <b/>
      <sz val="10"/>
      <color rgb="FFC00000"/>
      <name val="Calibri"/>
      <family val="2"/>
    </font>
    <font>
      <sz val="10"/>
      <color rgb="FF000000"/>
      <name val="Calibri"/>
      <family val="2"/>
    </font>
    <font>
      <b/>
      <i/>
      <sz val="10"/>
      <color rgb="FF000000"/>
      <name val="Calibri"/>
      <family val="2"/>
    </font>
    <font>
      <b/>
      <i/>
      <sz val="10"/>
      <color rgb="FFC00000"/>
      <name val="Calibri"/>
      <family val="2"/>
    </font>
    <font>
      <b/>
      <sz val="10"/>
      <color rgb="FFFF0000"/>
      <name val="Calibri"/>
      <family val="2"/>
    </font>
    <font>
      <sz val="11"/>
      <color rgb="FF000000"/>
      <name val="Calibri"/>
      <family val="2"/>
    </font>
    <font>
      <b/>
      <sz val="8"/>
      <color rgb="FF000000"/>
      <name val="Calibri"/>
      <family val="2"/>
    </font>
    <font>
      <sz val="8"/>
      <color rgb="FFFF0000"/>
      <name val="Calibri"/>
      <family val="2"/>
      <scheme val="minor"/>
    </font>
    <font>
      <b/>
      <sz val="10"/>
      <color rgb="FFC00000"/>
      <name val="Calibri"/>
      <family val="2"/>
      <scheme val="minor"/>
    </font>
    <font>
      <b/>
      <u/>
      <sz val="11"/>
      <color theme="10"/>
      <name val="Calibri"/>
      <family val="2"/>
      <scheme val="minor"/>
    </font>
    <font>
      <b/>
      <sz val="10"/>
      <color rgb="FF0000FF"/>
      <name val="Calibri"/>
      <family val="2"/>
    </font>
    <font>
      <b/>
      <sz val="14"/>
      <color rgb="FF0000FF"/>
      <name val="Calibri"/>
      <family val="2"/>
    </font>
    <font>
      <i/>
      <sz val="10"/>
      <color rgb="FF000000"/>
      <name val="Calibri"/>
      <family val="2"/>
    </font>
    <font>
      <b/>
      <u/>
      <sz val="10"/>
      <color rgb="FFC00000"/>
      <name val="Calibri"/>
      <family val="2"/>
    </font>
    <font>
      <b/>
      <sz val="10"/>
      <color theme="0"/>
      <name val="Calibri"/>
      <family val="2"/>
      <scheme val="minor"/>
    </font>
    <font>
      <sz val="20"/>
      <color rgb="FF000000"/>
      <name val="Calibri"/>
      <family val="2"/>
    </font>
    <font>
      <b/>
      <sz val="20"/>
      <color rgb="FF000000"/>
      <name val="Calibri"/>
      <family val="2"/>
    </font>
    <font>
      <i/>
      <sz val="8"/>
      <name val="Calibri"/>
      <family val="2"/>
    </font>
    <font>
      <i/>
      <sz val="8"/>
      <color rgb="FFC00000"/>
      <name val="Calibri"/>
      <family val="2"/>
    </font>
    <font>
      <b/>
      <u/>
      <sz val="10"/>
      <name val="Calibri"/>
      <family val="2"/>
    </font>
  </fonts>
  <fills count="16">
    <fill>
      <patternFill patternType="none"/>
    </fill>
    <fill>
      <patternFill patternType="gray125"/>
    </fill>
    <fill>
      <patternFill patternType="lightTrellis"/>
    </fill>
    <fill>
      <patternFill patternType="solid">
        <fgColor theme="0" tint="-0.14999847407452621"/>
        <bgColor rgb="FFBFBFBF"/>
      </patternFill>
    </fill>
    <fill>
      <patternFill patternType="solid">
        <fgColor theme="0" tint="-0.14999847407452621"/>
        <bgColor indexed="64"/>
      </patternFill>
    </fill>
    <fill>
      <patternFill patternType="solid">
        <fgColor theme="9" tint="0.79998168889431442"/>
        <bgColor rgb="FF99CCFF"/>
      </patternFill>
    </fill>
    <fill>
      <patternFill patternType="solid">
        <fgColor theme="9" tint="0.79998168889431442"/>
        <bgColor rgb="FFFFC000"/>
      </patternFill>
    </fill>
    <fill>
      <patternFill patternType="solid">
        <fgColor theme="4" tint="0.79998168889431442"/>
        <bgColor indexed="64"/>
      </patternFill>
    </fill>
    <fill>
      <patternFill patternType="solid">
        <fgColor theme="4" tint="0.79998168889431442"/>
        <bgColor rgb="FFFFC000"/>
      </patternFill>
    </fill>
    <fill>
      <patternFill patternType="solid">
        <fgColor theme="4" tint="0.79998168889431442"/>
        <bgColor rgb="FF99CCFF"/>
      </patternFill>
    </fill>
    <fill>
      <patternFill patternType="solid">
        <fgColor theme="9" tint="0.79998168889431442"/>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00000"/>
        <bgColor indexed="64"/>
      </patternFill>
    </fill>
  </fills>
  <borders count="37">
    <border>
      <left/>
      <right/>
      <top/>
      <bottom/>
      <diagonal/>
    </border>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tint="0.34998626667073579"/>
      </left>
      <right style="thin">
        <color auto="1"/>
      </right>
      <top style="thin">
        <color auto="1"/>
      </top>
      <bottom style="thin">
        <color auto="1"/>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bottom/>
      <diagonal/>
    </border>
    <border>
      <left/>
      <right/>
      <top style="thin">
        <color theme="1" tint="0.34998626667073579"/>
      </top>
      <bottom style="thin">
        <color theme="1" tint="0.34998626667073579"/>
      </bottom>
      <diagonal/>
    </border>
  </borders>
  <cellStyleXfs count="34">
    <xf numFmtId="0" fontId="0" fillId="0" borderId="0"/>
    <xf numFmtId="0" fontId="1" fillId="0" borderId="1"/>
    <xf numFmtId="0" fontId="8" fillId="0" borderId="1"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44" fontId="19" fillId="0" borderId="0" applyFont="0" applyFill="0" applyBorder="0" applyAlignment="0" applyProtection="0"/>
    <xf numFmtId="9" fontId="27"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350">
    <xf numFmtId="0" fontId="0" fillId="0" borderId="0" xfId="0" applyFont="1" applyAlignment="1"/>
    <xf numFmtId="0" fontId="0" fillId="0" borderId="0" xfId="0" applyFont="1" applyAlignment="1"/>
    <xf numFmtId="0" fontId="0" fillId="0" borderId="0" xfId="0" applyFont="1" applyAlignment="1"/>
    <xf numFmtId="0" fontId="1" fillId="0" borderId="1" xfId="1"/>
    <xf numFmtId="0" fontId="3" fillId="0" borderId="1" xfId="1" applyFont="1"/>
    <xf numFmtId="165" fontId="5" fillId="0" borderId="1" xfId="1" applyNumberFormat="1" applyFont="1" applyProtection="1"/>
    <xf numFmtId="165" fontId="5" fillId="0" borderId="1" xfId="1" applyNumberFormat="1" applyFont="1" applyBorder="1" applyProtection="1"/>
    <xf numFmtId="165" fontId="6" fillId="0" borderId="5" xfId="1" applyNumberFormat="1" applyFont="1" applyBorder="1" applyProtection="1"/>
    <xf numFmtId="0" fontId="7" fillId="0" borderId="1" xfId="1" applyFont="1" applyAlignment="1" applyProtection="1">
      <alignment horizontal="right"/>
    </xf>
    <xf numFmtId="165" fontId="5" fillId="0" borderId="7" xfId="1" applyNumberFormat="1" applyFont="1" applyBorder="1" applyProtection="1"/>
    <xf numFmtId="165" fontId="5" fillId="2" borderId="10" xfId="1" applyNumberFormat="1" applyFont="1" applyFill="1" applyBorder="1" applyProtection="1"/>
    <xf numFmtId="165" fontId="5" fillId="0" borderId="8" xfId="1" applyNumberFormat="1" applyFont="1" applyBorder="1" applyProtection="1">
      <protection locked="0"/>
    </xf>
    <xf numFmtId="0" fontId="5" fillId="0" borderId="1" xfId="1" applyFont="1" applyProtection="1"/>
    <xf numFmtId="165" fontId="5" fillId="2" borderId="11" xfId="1" applyNumberFormat="1" applyFont="1" applyFill="1" applyBorder="1" applyProtection="1"/>
    <xf numFmtId="165" fontId="5" fillId="0" borderId="1" xfId="1" applyNumberFormat="1" applyFont="1" applyProtection="1">
      <protection locked="0"/>
    </xf>
    <xf numFmtId="165" fontId="5" fillId="0" borderId="5" xfId="1" applyNumberFormat="1" applyFont="1" applyBorder="1" applyProtection="1">
      <protection locked="0"/>
    </xf>
    <xf numFmtId="165" fontId="5" fillId="0" borderId="1" xfId="1" applyNumberFormat="1" applyFont="1" applyAlignment="1" applyProtection="1"/>
    <xf numFmtId="165" fontId="5" fillId="0" borderId="5" xfId="1" applyNumberFormat="1" applyFont="1" applyBorder="1" applyAlignment="1" applyProtection="1">
      <protection locked="0"/>
    </xf>
    <xf numFmtId="165" fontId="5" fillId="2" borderId="5" xfId="1" applyNumberFormat="1" applyFont="1" applyFill="1" applyBorder="1" applyProtection="1"/>
    <xf numFmtId="165" fontId="5" fillId="2" borderId="6" xfId="1" applyNumberFormat="1" applyFont="1" applyFill="1" applyBorder="1" applyProtection="1"/>
    <xf numFmtId="0" fontId="6" fillId="0" borderId="1" xfId="1" applyFont="1" applyAlignment="1" applyProtection="1"/>
    <xf numFmtId="0" fontId="6" fillId="0" borderId="1" xfId="1" applyFont="1" applyBorder="1" applyProtection="1"/>
    <xf numFmtId="165" fontId="5" fillId="2" borderId="3" xfId="1" applyNumberFormat="1" applyFont="1" applyFill="1" applyBorder="1" applyProtection="1"/>
    <xf numFmtId="165" fontId="5" fillId="2" borderId="20" xfId="1" applyNumberFormat="1" applyFont="1" applyFill="1" applyBorder="1" applyProtection="1"/>
    <xf numFmtId="165" fontId="9" fillId="0" borderId="1" xfId="2" applyNumberFormat="1" applyFont="1" applyAlignment="1" applyProtection="1">
      <alignment horizontal="center"/>
      <protection locked="0"/>
    </xf>
    <xf numFmtId="10" fontId="10" fillId="0" borderId="2" xfId="1" applyNumberFormat="1" applyFont="1" applyBorder="1" applyProtection="1">
      <protection locked="0"/>
    </xf>
    <xf numFmtId="0" fontId="6" fillId="0" borderId="1" xfId="1" applyFont="1" applyProtection="1"/>
    <xf numFmtId="164" fontId="5" fillId="0" borderId="1" xfId="1" applyNumberFormat="1" applyFont="1" applyAlignment="1" applyProtection="1">
      <alignment horizontal="right"/>
    </xf>
    <xf numFmtId="165" fontId="5" fillId="2" borderId="11" xfId="1" applyNumberFormat="1" applyFont="1" applyFill="1" applyBorder="1" applyProtection="1">
      <protection locked="0"/>
    </xf>
    <xf numFmtId="165" fontId="5" fillId="0" borderId="5" xfId="1" applyNumberFormat="1" applyFont="1" applyBorder="1" applyProtection="1"/>
    <xf numFmtId="165" fontId="5" fillId="2" borderId="5" xfId="1" applyNumberFormat="1" applyFont="1" applyFill="1" applyBorder="1" applyProtection="1">
      <protection locked="0"/>
    </xf>
    <xf numFmtId="165" fontId="5" fillId="2" borderId="20" xfId="1" applyNumberFormat="1" applyFont="1" applyFill="1" applyBorder="1" applyProtection="1">
      <protection locked="0"/>
    </xf>
    <xf numFmtId="0" fontId="5" fillId="0" borderId="1" xfId="1" applyFont="1" applyProtection="1">
      <protection locked="0"/>
    </xf>
    <xf numFmtId="0" fontId="3" fillId="0" borderId="1" xfId="1" applyFont="1" applyProtection="1">
      <protection locked="0"/>
    </xf>
    <xf numFmtId="165" fontId="5" fillId="0" borderId="1" xfId="1" applyNumberFormat="1" applyFont="1" applyAlignment="1" applyProtection="1">
      <alignment horizontal="right"/>
      <protection locked="0"/>
    </xf>
    <xf numFmtId="0" fontId="12" fillId="0" borderId="1" xfId="1" applyFont="1" applyAlignment="1" applyProtection="1">
      <alignment horizontal="left"/>
    </xf>
    <xf numFmtId="0" fontId="13" fillId="0" borderId="21" xfId="1" applyFont="1" applyBorder="1" applyAlignment="1" applyProtection="1">
      <alignment horizontal="left"/>
    </xf>
    <xf numFmtId="0" fontId="13" fillId="0" borderId="10" xfId="1" applyFont="1" applyBorder="1" applyAlignment="1" applyProtection="1">
      <alignment horizontal="center"/>
    </xf>
    <xf numFmtId="0" fontId="13" fillId="0" borderId="2" xfId="1" applyFont="1" applyBorder="1" applyAlignment="1" applyProtection="1">
      <alignment horizontal="center"/>
    </xf>
    <xf numFmtId="0" fontId="6" fillId="0" borderId="1" xfId="1" applyFont="1" applyBorder="1" applyAlignment="1" applyProtection="1">
      <alignment horizontal="center"/>
      <protection locked="0"/>
    </xf>
    <xf numFmtId="0" fontId="12" fillId="0" borderId="1" xfId="1" applyFont="1" applyBorder="1" applyProtection="1">
      <protection locked="0"/>
    </xf>
    <xf numFmtId="0" fontId="12" fillId="0" borderId="22" xfId="1" applyFont="1" applyBorder="1" applyProtection="1">
      <protection locked="0"/>
    </xf>
    <xf numFmtId="0" fontId="14" fillId="0" borderId="1" xfId="1" applyFont="1" applyBorder="1" applyAlignment="1" applyProtection="1">
      <alignment horizontal="right" indent="2"/>
      <protection locked="0"/>
    </xf>
    <xf numFmtId="0" fontId="15" fillId="0" borderId="1" xfId="1" applyFont="1" applyBorder="1" applyAlignment="1" applyProtection="1">
      <alignment horizontal="right"/>
      <protection locked="0"/>
    </xf>
    <xf numFmtId="0" fontId="4" fillId="0" borderId="9" xfId="1" applyFont="1" applyBorder="1" applyProtection="1">
      <protection locked="0"/>
    </xf>
    <xf numFmtId="165" fontId="0" fillId="0" borderId="0" xfId="0" applyNumberFormat="1" applyFont="1" applyAlignment="1"/>
    <xf numFmtId="0" fontId="0" fillId="0" borderId="0" xfId="0" applyFont="1" applyAlignment="1"/>
    <xf numFmtId="0" fontId="0" fillId="0" borderId="1" xfId="0" applyFont="1" applyBorder="1" applyAlignment="1"/>
    <xf numFmtId="0" fontId="2" fillId="0" borderId="1" xfId="0" applyFont="1" applyBorder="1" applyAlignment="1">
      <alignment horizontal="center"/>
    </xf>
    <xf numFmtId="0" fontId="0" fillId="0" borderId="0" xfId="0" applyFont="1" applyAlignment="1"/>
    <xf numFmtId="0" fontId="28" fillId="0" borderId="1" xfId="0" applyFont="1" applyFill="1" applyBorder="1" applyAlignment="1">
      <alignment vertical="center" wrapText="1"/>
    </xf>
    <xf numFmtId="0" fontId="23" fillId="0" borderId="0" xfId="0" applyFont="1" applyAlignment="1"/>
    <xf numFmtId="0" fontId="12" fillId="3" borderId="1" xfId="0" applyFont="1" applyFill="1" applyBorder="1" applyAlignment="1">
      <alignment vertical="top"/>
    </xf>
    <xf numFmtId="43" fontId="23" fillId="3" borderId="1" xfId="0" applyNumberFormat="1" applyFont="1" applyFill="1" applyBorder="1" applyAlignment="1">
      <alignment horizontal="center" vertical="top" wrapText="1"/>
    </xf>
    <xf numFmtId="43" fontId="12" fillId="3" borderId="1" xfId="0" applyNumberFormat="1" applyFont="1" applyFill="1" applyBorder="1" applyAlignment="1">
      <alignment horizontal="center" vertical="top"/>
    </xf>
    <xf numFmtId="0" fontId="23" fillId="0" borderId="1" xfId="0" applyFont="1" applyBorder="1" applyAlignment="1" applyProtection="1">
      <alignment vertical="top" wrapText="1"/>
      <protection locked="0"/>
    </xf>
    <xf numFmtId="0" fontId="12" fillId="0" borderId="1" xfId="0" applyFont="1" applyBorder="1" applyAlignment="1" applyProtection="1">
      <alignment vertical="top"/>
      <protection locked="0"/>
    </xf>
    <xf numFmtId="0" fontId="12" fillId="0" borderId="1" xfId="0" applyFont="1" applyBorder="1" applyAlignment="1" applyProtection="1">
      <alignment horizontal="center" vertical="top"/>
      <protection locked="0"/>
    </xf>
    <xf numFmtId="165" fontId="23" fillId="7" borderId="1" xfId="0" applyNumberFormat="1" applyFont="1" applyFill="1" applyBorder="1" applyAlignment="1" applyProtection="1">
      <alignment horizontal="center" vertical="center" wrapText="1"/>
      <protection locked="0"/>
    </xf>
    <xf numFmtId="0" fontId="12" fillId="4" borderId="1" xfId="0" applyFont="1" applyFill="1" applyBorder="1" applyAlignment="1">
      <alignment vertical="top"/>
    </xf>
    <xf numFmtId="43" fontId="23" fillId="4" borderId="1" xfId="0" applyNumberFormat="1" applyFont="1" applyFill="1" applyBorder="1" applyAlignment="1">
      <alignment horizontal="center" vertical="top" wrapText="1"/>
    </xf>
    <xf numFmtId="43" fontId="12" fillId="4" borderId="1" xfId="0" applyNumberFormat="1" applyFont="1" applyFill="1" applyBorder="1" applyAlignment="1">
      <alignment horizontal="center" vertical="top"/>
    </xf>
    <xf numFmtId="0" fontId="23" fillId="0" borderId="1" xfId="0" applyFont="1" applyFill="1" applyBorder="1" applyAlignment="1" applyProtection="1">
      <alignment vertical="top" wrapText="1"/>
      <protection locked="0"/>
    </xf>
    <xf numFmtId="165" fontId="23" fillId="1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vertical="top"/>
      <protection locked="0"/>
    </xf>
    <xf numFmtId="0" fontId="23" fillId="0" borderId="1" xfId="0" applyFont="1" applyFill="1" applyBorder="1" applyAlignment="1"/>
    <xf numFmtId="0" fontId="23" fillId="0" borderId="0" xfId="0" applyFont="1" applyFill="1" applyAlignment="1"/>
    <xf numFmtId="165" fontId="23" fillId="0" borderId="0" xfId="0" applyNumberFormat="1" applyFont="1" applyFill="1" applyAlignment="1"/>
    <xf numFmtId="0" fontId="29" fillId="0" borderId="1" xfId="0" applyFont="1" applyFill="1" applyBorder="1" applyAlignment="1">
      <alignment vertical="center" wrapText="1"/>
    </xf>
    <xf numFmtId="165" fontId="23" fillId="0" borderId="1" xfId="0" applyNumberFormat="1" applyFont="1" applyFill="1" applyBorder="1" applyAlignment="1">
      <alignment horizontal="center" vertical="center"/>
    </xf>
    <xf numFmtId="0" fontId="2" fillId="0" borderId="1" xfId="0" applyFont="1" applyFill="1" applyBorder="1" applyAlignment="1">
      <alignment horizontal="right" vertical="center"/>
    </xf>
    <xf numFmtId="0" fontId="23" fillId="0" borderId="1" xfId="0" applyFont="1" applyBorder="1" applyAlignment="1"/>
    <xf numFmtId="0" fontId="2" fillId="0" borderId="4" xfId="0" applyFont="1" applyBorder="1" applyAlignment="1">
      <alignment horizontal="center"/>
    </xf>
    <xf numFmtId="165" fontId="23" fillId="0" borderId="5" xfId="0" applyNumberFormat="1" applyFont="1" applyFill="1" applyBorder="1" applyAlignment="1">
      <alignment horizontal="center" vertical="center"/>
    </xf>
    <xf numFmtId="0" fontId="12" fillId="3" borderId="4" xfId="0" applyFont="1" applyFill="1" applyBorder="1" applyAlignment="1">
      <alignment vertical="top"/>
    </xf>
    <xf numFmtId="0" fontId="23" fillId="0" borderId="4" xfId="0" applyFont="1" applyBorder="1" applyAlignment="1" applyProtection="1">
      <alignment vertical="top" wrapText="1"/>
      <protection locked="0"/>
    </xf>
    <xf numFmtId="165" fontId="23" fillId="0" borderId="5" xfId="0" applyNumberFormat="1" applyFont="1" applyBorder="1" applyAlignment="1">
      <alignment horizontal="center" vertical="center"/>
    </xf>
    <xf numFmtId="0" fontId="23" fillId="0" borderId="5" xfId="0" applyFont="1" applyBorder="1" applyAlignment="1">
      <alignment horizontal="center" vertical="center"/>
    </xf>
    <xf numFmtId="0" fontId="12" fillId="4" borderId="4" xfId="0" applyFont="1" applyFill="1" applyBorder="1" applyAlignment="1">
      <alignment vertical="top"/>
    </xf>
    <xf numFmtId="0" fontId="23" fillId="0" borderId="5" xfId="0" applyFont="1" applyFill="1" applyBorder="1" applyAlignment="1">
      <alignment horizontal="center" vertical="center"/>
    </xf>
    <xf numFmtId="0" fontId="2" fillId="0" borderId="26" xfId="0" applyFont="1" applyBorder="1" applyAlignment="1">
      <alignment horizontal="center"/>
    </xf>
    <xf numFmtId="0" fontId="2" fillId="0" borderId="27" xfId="0" applyFont="1" applyBorder="1" applyAlignment="1">
      <alignment horizontal="center"/>
    </xf>
    <xf numFmtId="165" fontId="23" fillId="0" borderId="5" xfId="0" applyNumberFormat="1" applyFont="1" applyFill="1" applyBorder="1" applyAlignment="1">
      <alignment horizontal="center" vertical="center"/>
    </xf>
    <xf numFmtId="0" fontId="0" fillId="0" borderId="1" xfId="0" applyFont="1" applyBorder="1" applyAlignment="1"/>
    <xf numFmtId="166" fontId="32" fillId="13" borderId="1" xfId="13" applyNumberFormat="1" applyFont="1" applyFill="1" applyBorder="1" applyAlignment="1">
      <alignment vertical="center"/>
    </xf>
    <xf numFmtId="165" fontId="32" fillId="13" borderId="5" xfId="0" applyNumberFormat="1" applyFont="1" applyFill="1" applyBorder="1" applyAlignment="1" applyProtection="1">
      <alignment horizontal="center" vertical="center"/>
      <protection locked="0"/>
    </xf>
    <xf numFmtId="0" fontId="0" fillId="0" borderId="1" xfId="0" applyFont="1" applyBorder="1" applyAlignment="1"/>
    <xf numFmtId="165" fontId="12" fillId="0" borderId="1" xfId="0" applyNumberFormat="1" applyFont="1" applyFill="1" applyBorder="1" applyAlignment="1" applyProtection="1">
      <alignment horizontal="center" vertical="top"/>
      <protection locked="0"/>
    </xf>
    <xf numFmtId="0" fontId="0" fillId="0" borderId="1" xfId="0" applyFont="1" applyBorder="1" applyAlignment="1"/>
    <xf numFmtId="0" fontId="23" fillId="0" borderId="1" xfId="0" applyFont="1" applyFill="1" applyBorder="1" applyAlignment="1">
      <alignment horizontal="left" vertical="center" wrapText="1"/>
    </xf>
    <xf numFmtId="0" fontId="12" fillId="4" borderId="21" xfId="0" applyFont="1" applyFill="1" applyBorder="1" applyAlignment="1" applyProtection="1">
      <alignment horizontal="left"/>
      <protection locked="0"/>
    </xf>
    <xf numFmtId="0" fontId="23" fillId="4" borderId="10" xfId="0" applyFont="1" applyFill="1" applyBorder="1" applyAlignment="1" applyProtection="1">
      <alignment horizontal="left"/>
      <protection locked="0"/>
    </xf>
    <xf numFmtId="168" fontId="23" fillId="4" borderId="20" xfId="0" applyNumberFormat="1" applyFont="1" applyFill="1" applyBorder="1" applyAlignment="1" applyProtection="1">
      <alignment horizontal="left"/>
      <protection locked="0"/>
    </xf>
    <xf numFmtId="0" fontId="12" fillId="4" borderId="30" xfId="0" applyFont="1" applyFill="1" applyBorder="1" applyAlignment="1" applyProtection="1">
      <alignment horizontal="center"/>
      <protection locked="0"/>
    </xf>
    <xf numFmtId="168" fontId="12" fillId="4" borderId="30" xfId="0" applyNumberFormat="1" applyFont="1" applyFill="1" applyBorder="1" applyAlignment="1" applyProtection="1">
      <protection locked="0"/>
    </xf>
    <xf numFmtId="0" fontId="12" fillId="4" borderId="30" xfId="0" applyFont="1" applyFill="1" applyBorder="1" applyAlignment="1" applyProtection="1">
      <protection locked="0"/>
    </xf>
    <xf numFmtId="0" fontId="0" fillId="0" borderId="1" xfId="0" applyFont="1" applyBorder="1" applyAlignment="1"/>
    <xf numFmtId="0" fontId="23" fillId="4" borderId="2" xfId="0" applyFont="1" applyFill="1" applyBorder="1" applyAlignment="1" applyProtection="1">
      <alignment horizontal="left"/>
      <protection locked="0"/>
    </xf>
    <xf numFmtId="0" fontId="23" fillId="0" borderId="1" xfId="0" applyFont="1" applyFill="1" applyBorder="1" applyAlignment="1">
      <alignment horizontal="left" vertical="center" wrapText="1"/>
    </xf>
    <xf numFmtId="165" fontId="12" fillId="0" borderId="8" xfId="0" applyNumberFormat="1" applyFont="1" applyFill="1" applyBorder="1" applyAlignment="1" applyProtection="1">
      <alignment horizontal="center" vertical="center"/>
      <protection locked="0"/>
    </xf>
    <xf numFmtId="165" fontId="32" fillId="13" borderId="31" xfId="0" applyNumberFormat="1" applyFont="1" applyFill="1" applyBorder="1" applyAlignment="1">
      <alignment horizontal="center" vertical="center"/>
    </xf>
    <xf numFmtId="0" fontId="0" fillId="0" borderId="1" xfId="0" applyFont="1" applyBorder="1" applyAlignment="1"/>
    <xf numFmtId="0" fontId="23" fillId="4" borderId="2" xfId="0" applyFont="1" applyFill="1" applyBorder="1" applyAlignment="1" applyProtection="1">
      <alignment horizontal="left"/>
      <protection locked="0"/>
    </xf>
    <xf numFmtId="0" fontId="23" fillId="0" borderId="1" xfId="0" applyFont="1" applyFill="1" applyBorder="1" applyAlignment="1">
      <alignment horizontal="left" vertical="center" wrapText="1"/>
    </xf>
    <xf numFmtId="165" fontId="23" fillId="0" borderId="5" xfId="0" applyNumberFormat="1" applyFont="1" applyFill="1" applyBorder="1" applyAlignment="1">
      <alignment horizontal="center" vertical="center"/>
    </xf>
    <xf numFmtId="0" fontId="2" fillId="0" borderId="7" xfId="0" applyFont="1" applyBorder="1" applyAlignment="1">
      <alignment horizontal="center"/>
    </xf>
    <xf numFmtId="0" fontId="33" fillId="13" borderId="1" xfId="0" applyFont="1" applyFill="1" applyBorder="1" applyAlignment="1">
      <alignment horizontal="center" vertical="center"/>
    </xf>
    <xf numFmtId="9" fontId="32" fillId="13" borderId="1" xfId="0" applyNumberFormat="1" applyFont="1" applyFill="1" applyBorder="1" applyAlignment="1" applyProtection="1">
      <alignment horizontal="center"/>
      <protection locked="0"/>
    </xf>
    <xf numFmtId="166" fontId="32" fillId="13" borderId="1" xfId="13" applyNumberFormat="1" applyFont="1" applyFill="1" applyBorder="1" applyAlignment="1" applyProtection="1">
      <protection locked="0"/>
    </xf>
    <xf numFmtId="0" fontId="13" fillId="14" borderId="20" xfId="0" applyFont="1" applyFill="1" applyBorder="1" applyAlignment="1">
      <alignment horizontal="center" vertical="center"/>
    </xf>
    <xf numFmtId="165" fontId="23" fillId="4" borderId="1" xfId="0" applyNumberFormat="1" applyFont="1" applyFill="1" applyBorder="1" applyAlignment="1" applyProtection="1">
      <alignment horizontal="center" vertical="top" wrapText="1"/>
    </xf>
    <xf numFmtId="165" fontId="12" fillId="0" borderId="1" xfId="0" applyNumberFormat="1" applyFont="1" applyFill="1" applyBorder="1" applyAlignment="1" applyProtection="1">
      <alignment horizontal="center" vertical="top" wrapText="1"/>
      <protection locked="0"/>
    </xf>
    <xf numFmtId="165" fontId="12" fillId="4" borderId="1" xfId="0" applyNumberFormat="1" applyFont="1" applyFill="1" applyBorder="1" applyAlignment="1" applyProtection="1">
      <alignment horizontal="center" vertical="top" wrapText="1"/>
      <protection locked="0"/>
    </xf>
    <xf numFmtId="165" fontId="12" fillId="4" borderId="1" xfId="0" applyNumberFormat="1" applyFont="1" applyFill="1" applyBorder="1" applyAlignment="1" applyProtection="1">
      <alignment horizontal="center" vertical="top" wrapText="1"/>
    </xf>
    <xf numFmtId="165" fontId="32" fillId="13" borderId="2" xfId="0" applyNumberFormat="1" applyFont="1" applyFill="1" applyBorder="1" applyAlignment="1">
      <alignment horizontal="center" vertical="center"/>
    </xf>
    <xf numFmtId="166" fontId="32" fillId="13" borderId="2" xfId="13" applyNumberFormat="1" applyFont="1" applyFill="1" applyBorder="1" applyAlignment="1" applyProtection="1">
      <protection locked="0"/>
    </xf>
    <xf numFmtId="0" fontId="33" fillId="13" borderId="2" xfId="0" applyFont="1" applyFill="1" applyBorder="1" applyAlignment="1">
      <alignment horizontal="center" vertical="center"/>
    </xf>
    <xf numFmtId="9" fontId="32" fillId="13" borderId="2" xfId="0" applyNumberFormat="1" applyFont="1" applyFill="1" applyBorder="1" applyAlignment="1" applyProtection="1">
      <alignment horizontal="center"/>
      <protection locked="0"/>
    </xf>
    <xf numFmtId="165" fontId="32" fillId="13" borderId="2" xfId="0" applyNumberFormat="1" applyFont="1" applyFill="1" applyBorder="1" applyAlignment="1" applyProtection="1">
      <alignment horizontal="center" vertical="center"/>
      <protection locked="0"/>
    </xf>
    <xf numFmtId="165" fontId="12" fillId="0" borderId="2" xfId="0" applyNumberFormat="1" applyFont="1" applyFill="1" applyBorder="1" applyAlignment="1" applyProtection="1">
      <alignment horizontal="center" vertical="center"/>
    </xf>
    <xf numFmtId="0" fontId="2" fillId="0" borderId="4" xfId="0" applyFont="1" applyBorder="1" applyAlignment="1">
      <alignment horizontal="right" vertical="center"/>
    </xf>
    <xf numFmtId="0" fontId="2" fillId="0" borderId="1" xfId="0" applyFont="1" applyBorder="1" applyAlignment="1">
      <alignment horizontal="right" vertical="center"/>
    </xf>
    <xf numFmtId="0" fontId="36" fillId="15" borderId="27" xfId="0" applyFont="1" applyFill="1" applyBorder="1" applyAlignment="1">
      <alignment vertical="center" wrapText="1"/>
    </xf>
    <xf numFmtId="165" fontId="36" fillId="15" borderId="27" xfId="0" applyNumberFormat="1" applyFont="1" applyFill="1" applyBorder="1" applyAlignment="1">
      <alignment horizontal="center" vertical="center" wrapText="1"/>
    </xf>
    <xf numFmtId="9" fontId="36" fillId="15" borderId="3" xfId="14" applyFont="1" applyFill="1" applyBorder="1" applyAlignment="1">
      <alignment horizontal="center" vertical="center" wrapText="1"/>
    </xf>
    <xf numFmtId="165" fontId="36" fillId="15" borderId="27" xfId="0" applyNumberFormat="1" applyFont="1" applyFill="1" applyBorder="1" applyAlignment="1" applyProtection="1">
      <alignment horizontal="center" vertical="center" wrapText="1"/>
      <protection locked="0"/>
    </xf>
    <xf numFmtId="0" fontId="2" fillId="0" borderId="1" xfId="0" applyFont="1" applyBorder="1" applyAlignment="1">
      <alignment horizontal="right" vertical="center"/>
    </xf>
    <xf numFmtId="0" fontId="0" fillId="0" borderId="1" xfId="0" applyFont="1" applyBorder="1" applyAlignment="1"/>
    <xf numFmtId="0" fontId="34" fillId="13" borderId="2" xfId="0" applyFont="1" applyFill="1" applyBorder="1" applyAlignment="1" applyProtection="1">
      <alignment horizontal="center"/>
      <protection locked="0"/>
    </xf>
    <xf numFmtId="0" fontId="34" fillId="13" borderId="10" xfId="0" applyFont="1" applyFill="1" applyBorder="1" applyAlignment="1" applyProtection="1">
      <alignment horizontal="center"/>
      <protection locked="0"/>
    </xf>
    <xf numFmtId="0" fontId="14" fillId="13" borderId="21" xfId="0" applyFont="1" applyFill="1" applyBorder="1" applyAlignment="1" applyProtection="1">
      <alignment horizontal="center"/>
      <protection locked="0"/>
    </xf>
    <xf numFmtId="168" fontId="34" fillId="13" borderId="20" xfId="0" applyNumberFormat="1" applyFont="1" applyFill="1" applyBorder="1" applyAlignment="1" applyProtection="1">
      <alignment horizontal="center"/>
      <protection locked="0"/>
    </xf>
    <xf numFmtId="168" fontId="14" fillId="13" borderId="30" xfId="0" applyNumberFormat="1" applyFont="1" applyFill="1" applyBorder="1" applyAlignment="1" applyProtection="1">
      <alignment horizontal="center"/>
      <protection locked="0"/>
    </xf>
    <xf numFmtId="0" fontId="12" fillId="13" borderId="30" xfId="0" applyFont="1" applyFill="1" applyBorder="1" applyAlignment="1" applyProtection="1">
      <protection locked="0"/>
    </xf>
    <xf numFmtId="0" fontId="23" fillId="0" borderId="35" xfId="0" applyFont="1" applyFill="1" applyBorder="1" applyAlignment="1">
      <alignment horizontal="left" vertical="center" wrapText="1"/>
    </xf>
    <xf numFmtId="0" fontId="23" fillId="13" borderId="32" xfId="0" applyFont="1" applyFill="1" applyBorder="1" applyAlignment="1" applyProtection="1">
      <alignment vertical="top" wrapText="1"/>
      <protection locked="0"/>
    </xf>
    <xf numFmtId="0" fontId="12" fillId="13" borderId="32" xfId="0" applyFont="1" applyFill="1" applyBorder="1" applyAlignment="1" applyProtection="1">
      <alignment vertical="top"/>
      <protection locked="0"/>
    </xf>
    <xf numFmtId="0" fontId="12" fillId="13" borderId="32" xfId="0" applyFont="1" applyFill="1" applyBorder="1" applyAlignment="1" applyProtection="1">
      <alignment horizontal="center" vertical="top"/>
      <protection locked="0"/>
    </xf>
    <xf numFmtId="165" fontId="12" fillId="13" borderId="32" xfId="0" applyNumberFormat="1" applyFont="1" applyFill="1" applyBorder="1" applyAlignment="1" applyProtection="1">
      <alignment horizontal="center" vertical="top" wrapText="1"/>
      <protection locked="0"/>
    </xf>
    <xf numFmtId="0" fontId="12" fillId="0" borderId="32" xfId="0" applyFont="1" applyBorder="1" applyAlignment="1" applyProtection="1">
      <alignment horizontal="center" vertical="top"/>
      <protection locked="0"/>
    </xf>
    <xf numFmtId="165" fontId="12" fillId="13" borderId="32" xfId="0" applyNumberFormat="1" applyFont="1" applyFill="1" applyBorder="1" applyAlignment="1" applyProtection="1">
      <alignment horizontal="center" vertical="top"/>
      <protection locked="0"/>
    </xf>
    <xf numFmtId="0" fontId="12" fillId="13" borderId="30" xfId="0" applyFont="1" applyFill="1" applyBorder="1" applyAlignment="1" applyProtection="1">
      <alignment horizontal="center"/>
    </xf>
    <xf numFmtId="165" fontId="23" fillId="7" borderId="1" xfId="0" applyNumberFormat="1" applyFont="1" applyFill="1" applyBorder="1" applyAlignment="1" applyProtection="1">
      <alignment horizontal="center" vertical="center" wrapText="1"/>
    </xf>
    <xf numFmtId="165" fontId="23" fillId="0" borderId="5" xfId="0" applyNumberFormat="1" applyFont="1" applyBorder="1" applyAlignment="1" applyProtection="1">
      <alignment horizontal="center" vertical="center"/>
    </xf>
    <xf numFmtId="0" fontId="23" fillId="0" borderId="5" xfId="0" applyFont="1" applyBorder="1" applyAlignment="1" applyProtection="1">
      <alignment horizontal="center" vertical="center"/>
    </xf>
    <xf numFmtId="165" fontId="23" fillId="10" borderId="1" xfId="0" applyNumberFormat="1" applyFont="1" applyFill="1" applyBorder="1" applyAlignment="1" applyProtection="1">
      <alignment horizontal="center" vertical="center" wrapText="1"/>
    </xf>
    <xf numFmtId="165" fontId="23" fillId="0" borderId="5" xfId="0" applyNumberFormat="1"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33" fillId="13" borderId="2" xfId="0" applyFont="1" applyFill="1" applyBorder="1" applyAlignment="1" applyProtection="1">
      <alignment horizontal="center" vertical="center"/>
      <protection locked="0"/>
    </xf>
    <xf numFmtId="44" fontId="32" fillId="13" borderId="36" xfId="13" applyFont="1" applyFill="1" applyBorder="1" applyAlignment="1" applyProtection="1">
      <alignment vertical="center"/>
      <protection locked="0"/>
    </xf>
    <xf numFmtId="44" fontId="32" fillId="13" borderId="34" xfId="13" applyFont="1" applyFill="1" applyBorder="1" applyAlignment="1" applyProtection="1">
      <alignment vertical="center"/>
      <protection locked="0"/>
    </xf>
    <xf numFmtId="169" fontId="23" fillId="4" borderId="1" xfId="0" applyNumberFormat="1" applyFont="1" applyFill="1" applyBorder="1" applyAlignment="1" applyProtection="1">
      <alignment horizontal="center" vertical="top" wrapText="1"/>
    </xf>
    <xf numFmtId="0" fontId="34" fillId="13" borderId="2" xfId="0" applyFont="1" applyFill="1" applyBorder="1" applyAlignment="1" applyProtection="1">
      <alignment horizontal="center" wrapText="1"/>
      <protection locked="0"/>
    </xf>
    <xf numFmtId="0" fontId="34" fillId="13" borderId="2" xfId="0" applyFont="1" applyFill="1" applyBorder="1" applyAlignment="1" applyProtection="1">
      <alignment horizontal="center"/>
      <protection locked="0"/>
    </xf>
    <xf numFmtId="0" fontId="14" fillId="13" borderId="2" xfId="0" applyFont="1" applyFill="1" applyBorder="1" applyAlignment="1" applyProtection="1">
      <alignment horizontal="center"/>
      <protection locked="0"/>
    </xf>
    <xf numFmtId="44" fontId="2" fillId="0" borderId="1" xfId="0" applyNumberFormat="1" applyFont="1" applyBorder="1" applyAlignment="1">
      <alignment horizontal="center" vertical="center"/>
    </xf>
    <xf numFmtId="0" fontId="12" fillId="0" borderId="1" xfId="0" applyFont="1" applyBorder="1"/>
    <xf numFmtId="0" fontId="23" fillId="0" borderId="1" xfId="0" applyFont="1" applyBorder="1" applyAlignment="1">
      <alignment horizontal="center" vertical="center" wrapText="1"/>
    </xf>
    <xf numFmtId="167" fontId="23" fillId="0" borderId="1" xfId="13" applyNumberFormat="1" applyFont="1" applyBorder="1" applyAlignment="1">
      <alignment horizontal="center" vertical="center"/>
    </xf>
    <xf numFmtId="9" fontId="23" fillId="0" borderId="5" xfId="14" applyFont="1" applyBorder="1" applyAlignment="1">
      <alignment horizontal="center" vertical="center"/>
    </xf>
    <xf numFmtId="0" fontId="0" fillId="0" borderId="1" xfId="0" applyFont="1" applyBorder="1" applyAlignment="1" applyProtection="1">
      <alignment horizontal="left"/>
      <protection locked="0"/>
    </xf>
    <xf numFmtId="0" fontId="0" fillId="0" borderId="1" xfId="0" applyFont="1" applyBorder="1" applyAlignment="1" applyProtection="1">
      <protection locked="0"/>
    </xf>
    <xf numFmtId="0" fontId="31" fillId="0" borderId="7" xfId="2" applyFont="1" applyBorder="1" applyAlignment="1">
      <alignment horizontal="center" vertical="center" wrapText="1"/>
    </xf>
    <xf numFmtId="0" fontId="31" fillId="0" borderId="7" xfId="2"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1" fillId="10" borderId="26" xfId="0" applyFont="1" applyFill="1" applyBorder="1" applyAlignment="1">
      <alignment horizontal="center" vertical="center" wrapText="1"/>
    </xf>
    <xf numFmtId="0" fontId="21" fillId="10" borderId="27" xfId="0"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1" fillId="10" borderId="5" xfId="0" applyFont="1" applyFill="1" applyBorder="1" applyAlignment="1">
      <alignment horizontal="center" vertical="center" wrapText="1"/>
    </xf>
    <xf numFmtId="44" fontId="2" fillId="0" borderId="4" xfId="0" applyNumberFormat="1" applyFont="1" applyBorder="1" applyAlignment="1">
      <alignment horizontal="center" vertical="center"/>
    </xf>
    <xf numFmtId="0" fontId="12" fillId="0" borderId="4" xfId="0" applyFont="1" applyBorder="1"/>
    <xf numFmtId="5" fontId="23" fillId="0" borderId="1" xfId="13" applyNumberFormat="1" applyFont="1" applyBorder="1" applyAlignment="1">
      <alignment horizontal="center" vertical="center"/>
    </xf>
    <xf numFmtId="0" fontId="20" fillId="0" borderId="1" xfId="0" applyFont="1" applyBorder="1" applyAlignment="1">
      <alignment horizontal="center" vertical="center" wrapText="1"/>
    </xf>
    <xf numFmtId="165" fontId="2" fillId="12" borderId="28" xfId="13" applyNumberFormat="1" applyFont="1" applyFill="1" applyBorder="1" applyAlignment="1">
      <alignment horizontal="center" vertical="center"/>
    </xf>
    <xf numFmtId="44" fontId="2" fillId="12" borderId="29" xfId="13" applyFont="1" applyFill="1" applyBorder="1" applyAlignment="1">
      <alignment horizontal="center" vertical="center"/>
    </xf>
    <xf numFmtId="0" fontId="38" fillId="0" borderId="7" xfId="0" applyFont="1" applyBorder="1" applyAlignment="1">
      <alignment horizontal="center" vertical="center"/>
    </xf>
    <xf numFmtId="0" fontId="37" fillId="0" borderId="7" xfId="0" applyFont="1" applyBorder="1" applyAlignment="1">
      <alignment horizontal="center" vertical="center"/>
    </xf>
    <xf numFmtId="0" fontId="28" fillId="0" borderId="11" xfId="0" applyFont="1" applyBorder="1" applyAlignment="1">
      <alignment horizontal="center" vertical="center" wrapText="1"/>
    </xf>
    <xf numFmtId="0" fontId="28" fillId="0" borderId="10" xfId="0" applyFont="1" applyBorder="1" applyAlignment="1">
      <alignment horizontal="center" vertical="center" wrapText="1"/>
    </xf>
    <xf numFmtId="164" fontId="34" fillId="13" borderId="2" xfId="0" applyNumberFormat="1" applyFont="1" applyFill="1" applyBorder="1" applyAlignment="1" applyProtection="1">
      <alignment horizontal="center" wrapText="1"/>
      <protection locked="0"/>
    </xf>
    <xf numFmtId="164" fontId="34" fillId="13" borderId="2" xfId="0" applyNumberFormat="1" applyFont="1" applyFill="1" applyBorder="1" applyAlignment="1" applyProtection="1">
      <alignment horizontal="center"/>
      <protection locked="0"/>
    </xf>
    <xf numFmtId="164" fontId="14" fillId="13" borderId="2" xfId="0" applyNumberFormat="1" applyFont="1" applyFill="1" applyBorder="1" applyAlignment="1" applyProtection="1">
      <alignment horizontal="center"/>
      <protection locked="0"/>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5" fillId="0" borderId="1" xfId="0" applyFont="1" applyBorder="1" applyAlignment="1">
      <alignment horizontal="right"/>
    </xf>
    <xf numFmtId="0" fontId="2" fillId="0" borderId="1" xfId="0" applyFont="1" applyBorder="1" applyAlignment="1">
      <alignment horizontal="right"/>
    </xf>
    <xf numFmtId="0" fontId="36" fillId="15" borderId="27" xfId="0" applyFont="1" applyFill="1" applyBorder="1" applyAlignment="1">
      <alignment horizontal="center" vertical="center" wrapText="1"/>
    </xf>
    <xf numFmtId="165" fontId="23" fillId="7" borderId="1" xfId="0" applyNumberFormat="1" applyFont="1" applyFill="1" applyBorder="1" applyAlignment="1">
      <alignment horizontal="center" vertical="center"/>
    </xf>
    <xf numFmtId="165" fontId="23" fillId="7" borderId="7" xfId="0" applyNumberFormat="1" applyFont="1" applyFill="1" applyBorder="1" applyAlignment="1">
      <alignment horizontal="center" vertical="center"/>
    </xf>
    <xf numFmtId="0" fontId="2" fillId="14" borderId="30" xfId="0" applyFont="1" applyFill="1" applyBorder="1" applyAlignment="1">
      <alignment horizontal="left" vertical="center" wrapText="1"/>
    </xf>
    <xf numFmtId="0" fontId="12" fillId="14" borderId="30" xfId="0" applyFont="1" applyFill="1" applyBorder="1" applyAlignment="1">
      <alignment horizontal="left" vertical="center"/>
    </xf>
    <xf numFmtId="0" fontId="2" fillId="13" borderId="26" xfId="0" applyFont="1" applyFill="1" applyBorder="1" applyAlignment="1" applyProtection="1">
      <alignment horizontal="center" vertical="top" wrapText="1"/>
      <protection locked="0"/>
    </xf>
    <xf numFmtId="0" fontId="2" fillId="13" borderId="27" xfId="0" applyFont="1" applyFill="1" applyBorder="1" applyAlignment="1" applyProtection="1">
      <alignment horizontal="center" vertical="top" wrapText="1"/>
      <protection locked="0"/>
    </xf>
    <xf numFmtId="0" fontId="2" fillId="13" borderId="3" xfId="0" applyFont="1" applyFill="1" applyBorder="1" applyAlignment="1" applyProtection="1">
      <alignment horizontal="center" vertical="top" wrapText="1"/>
      <protection locked="0"/>
    </xf>
    <xf numFmtId="0" fontId="2" fillId="13" borderId="4" xfId="0" applyFont="1" applyFill="1" applyBorder="1" applyAlignment="1" applyProtection="1">
      <alignment horizontal="center" vertical="top" wrapText="1"/>
      <protection locked="0"/>
    </xf>
    <xf numFmtId="0" fontId="2" fillId="13" borderId="1" xfId="0" applyFont="1" applyFill="1" applyBorder="1" applyAlignment="1" applyProtection="1">
      <alignment horizontal="center" vertical="top" wrapText="1"/>
      <protection locked="0"/>
    </xf>
    <xf numFmtId="0" fontId="2" fillId="13" borderId="5" xfId="0" applyFont="1" applyFill="1" applyBorder="1" applyAlignment="1" applyProtection="1">
      <alignment horizontal="center" vertical="top" wrapText="1"/>
      <protection locked="0"/>
    </xf>
    <xf numFmtId="0" fontId="2" fillId="13" borderId="6" xfId="0" applyFont="1" applyFill="1" applyBorder="1" applyAlignment="1" applyProtection="1">
      <alignment horizontal="center" vertical="top" wrapText="1"/>
      <protection locked="0"/>
    </xf>
    <xf numFmtId="0" fontId="2" fillId="13" borderId="7" xfId="0" applyFont="1" applyFill="1" applyBorder="1" applyAlignment="1" applyProtection="1">
      <alignment horizontal="center" vertical="top" wrapText="1"/>
      <protection locked="0"/>
    </xf>
    <xf numFmtId="0" fontId="2" fillId="13" borderId="8" xfId="0" applyFont="1" applyFill="1" applyBorder="1" applyAlignment="1" applyProtection="1">
      <alignment horizontal="center" vertical="top" wrapText="1"/>
      <protection locked="0"/>
    </xf>
    <xf numFmtId="165" fontId="23" fillId="0" borderId="2" xfId="0" applyNumberFormat="1" applyFont="1" applyFill="1" applyBorder="1" applyAlignment="1">
      <alignment horizontal="center" vertical="center"/>
    </xf>
    <xf numFmtId="0" fontId="2" fillId="8" borderId="26"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0" fillId="0" borderId="4" xfId="0" applyFont="1" applyFill="1" applyBorder="1" applyAlignment="1">
      <alignment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center" vertical="center"/>
    </xf>
    <xf numFmtId="0" fontId="20" fillId="0" borderId="1" xfId="0" applyFont="1" applyFill="1" applyBorder="1" applyAlignment="1">
      <alignment vertical="center"/>
    </xf>
    <xf numFmtId="43" fontId="21" fillId="0" borderId="1" xfId="0" applyNumberFormat="1" applyFont="1" applyFill="1" applyBorder="1" applyAlignment="1">
      <alignment horizontal="center" vertical="center"/>
    </xf>
    <xf numFmtId="0" fontId="2" fillId="9" borderId="26"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23" fillId="5" borderId="1"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 fillId="7" borderId="4" xfId="0" applyFont="1" applyFill="1" applyBorder="1" applyAlignment="1">
      <alignment horizontal="right" vertical="center"/>
    </xf>
    <xf numFmtId="0" fontId="2" fillId="7" borderId="1" xfId="0" applyFont="1" applyFill="1" applyBorder="1" applyAlignment="1">
      <alignment horizontal="right" vertical="center"/>
    </xf>
    <xf numFmtId="0" fontId="2" fillId="7" borderId="6" xfId="0" applyFont="1" applyFill="1" applyBorder="1" applyAlignment="1">
      <alignment horizontal="right" vertical="center"/>
    </xf>
    <xf numFmtId="0" fontId="2" fillId="7" borderId="7" xfId="0" applyFont="1" applyFill="1" applyBorder="1" applyAlignment="1">
      <alignment horizontal="right" vertical="center"/>
    </xf>
    <xf numFmtId="0" fontId="2" fillId="0" borderId="1" xfId="0" applyFont="1" applyBorder="1" applyAlignment="1">
      <alignment horizontal="left" vertical="center"/>
    </xf>
    <xf numFmtId="0" fontId="23" fillId="0" borderId="1" xfId="0" applyFont="1" applyFill="1" applyBorder="1" applyAlignment="1">
      <alignment horizontal="left" vertical="center" wrapText="1"/>
    </xf>
    <xf numFmtId="165" fontId="20" fillId="0" borderId="33" xfId="0" applyNumberFormat="1" applyFont="1" applyFill="1" applyBorder="1" applyAlignment="1" applyProtection="1">
      <alignment horizontal="center" vertical="center"/>
    </xf>
    <xf numFmtId="0" fontId="20" fillId="0" borderId="33" xfId="0" applyFont="1" applyFill="1" applyBorder="1" applyProtection="1"/>
    <xf numFmtId="0" fontId="23" fillId="0" borderId="1" xfId="0" applyFont="1" applyBorder="1" applyAlignment="1">
      <alignment horizontal="left" vertical="center" wrapText="1"/>
    </xf>
    <xf numFmtId="0" fontId="12" fillId="0" borderId="1" xfId="0" applyFont="1" applyBorder="1" applyAlignment="1">
      <alignment horizontal="left" vertical="center"/>
    </xf>
    <xf numFmtId="0" fontId="13" fillId="0" borderId="1" xfId="0" applyFont="1" applyBorder="1" applyAlignment="1">
      <alignment horizontal="right" vertical="center"/>
    </xf>
    <xf numFmtId="0" fontId="2" fillId="0" borderId="20" xfId="0" applyFont="1" applyBorder="1" applyAlignment="1">
      <alignment horizontal="right" vertical="center"/>
    </xf>
    <xf numFmtId="0" fontId="2" fillId="0" borderId="30" xfId="0" applyFont="1" applyBorder="1" applyAlignment="1">
      <alignment horizontal="right" vertical="center"/>
    </xf>
    <xf numFmtId="0" fontId="23" fillId="0" borderId="4"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2" fillId="10" borderId="4" xfId="0" applyFont="1" applyFill="1" applyBorder="1" applyAlignment="1">
      <alignment horizontal="right" vertical="center"/>
    </xf>
    <xf numFmtId="0" fontId="2" fillId="10" borderId="1" xfId="0" applyFont="1" applyFill="1" applyBorder="1" applyAlignment="1">
      <alignment horizontal="right" vertical="center"/>
    </xf>
    <xf numFmtId="0" fontId="2" fillId="10" borderId="6" xfId="0" applyFont="1" applyFill="1" applyBorder="1" applyAlignment="1">
      <alignment horizontal="right" vertical="center"/>
    </xf>
    <xf numFmtId="0" fontId="2" fillId="10" borderId="7" xfId="0" applyFont="1" applyFill="1" applyBorder="1" applyAlignment="1">
      <alignment horizontal="right" vertical="center"/>
    </xf>
    <xf numFmtId="165" fontId="23" fillId="10" borderId="1" xfId="0" applyNumberFormat="1" applyFont="1" applyFill="1" applyBorder="1" applyAlignment="1">
      <alignment horizontal="center" vertical="center"/>
    </xf>
    <xf numFmtId="165" fontId="23" fillId="10" borderId="7" xfId="0" applyNumberFormat="1" applyFont="1" applyFill="1" applyBorder="1" applyAlignment="1">
      <alignment horizontal="center" vertical="center"/>
    </xf>
    <xf numFmtId="0" fontId="2" fillId="6" borderId="26"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13" fillId="13" borderId="1" xfId="0" applyFont="1" applyFill="1" applyBorder="1" applyAlignment="1">
      <alignment horizontal="center" vertical="center"/>
    </xf>
    <xf numFmtId="0" fontId="23" fillId="0" borderId="7" xfId="0" applyFont="1" applyBorder="1" applyAlignment="1">
      <alignment horizontal="left" vertical="center"/>
    </xf>
    <xf numFmtId="0" fontId="12" fillId="0" borderId="7" xfId="0" applyFont="1" applyBorder="1" applyAlignment="1">
      <alignment horizontal="left" vertical="center"/>
    </xf>
    <xf numFmtId="43" fontId="21" fillId="0" borderId="5" xfId="0" applyNumberFormat="1" applyFont="1" applyFill="1" applyBorder="1" applyAlignment="1">
      <alignment horizontal="center" vertical="center" wrapText="1"/>
    </xf>
    <xf numFmtId="43" fontId="21" fillId="10" borderId="1" xfId="0" applyNumberFormat="1" applyFont="1" applyFill="1" applyBorder="1" applyAlignment="1">
      <alignment horizontal="center" vertical="center" wrapText="1"/>
    </xf>
    <xf numFmtId="165" fontId="23" fillId="0" borderId="5" xfId="0" applyNumberFormat="1" applyFont="1" applyFill="1" applyBorder="1" applyAlignment="1">
      <alignment horizontal="center" vertical="center"/>
    </xf>
    <xf numFmtId="165" fontId="23" fillId="0" borderId="8" xfId="0" applyNumberFormat="1" applyFont="1" applyFill="1" applyBorder="1" applyAlignment="1">
      <alignment horizontal="center" vertical="center"/>
    </xf>
    <xf numFmtId="0" fontId="23" fillId="9" borderId="27" xfId="0" applyFont="1" applyFill="1" applyBorder="1" applyAlignment="1" applyProtection="1">
      <alignment horizontal="left" vertical="center" wrapText="1"/>
    </xf>
    <xf numFmtId="0" fontId="23" fillId="9" borderId="7" xfId="0" applyFont="1" applyFill="1" applyBorder="1" applyAlignment="1" applyProtection="1">
      <alignment horizontal="left" vertical="center" wrapText="1"/>
    </xf>
    <xf numFmtId="0" fontId="2" fillId="5" borderId="4" xfId="0" applyFont="1" applyFill="1" applyBorder="1" applyAlignment="1">
      <alignment horizontal="center" vertical="center"/>
    </xf>
    <xf numFmtId="0" fontId="2" fillId="5" borderId="6" xfId="0" applyFont="1" applyFill="1" applyBorder="1" applyAlignment="1">
      <alignment horizontal="center" vertical="center"/>
    </xf>
    <xf numFmtId="43" fontId="21" fillId="7" borderId="1"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xf>
    <xf numFmtId="165" fontId="23" fillId="10" borderId="1" xfId="0" applyNumberFormat="1" applyFont="1" applyFill="1" applyBorder="1" applyAlignment="1" applyProtection="1">
      <alignment horizontal="center" vertical="center"/>
    </xf>
    <xf numFmtId="165" fontId="23" fillId="10" borderId="7" xfId="0" applyNumberFormat="1" applyFont="1" applyFill="1" applyBorder="1" applyAlignment="1" applyProtection="1">
      <alignment horizontal="center" vertical="center"/>
    </xf>
    <xf numFmtId="165" fontId="2" fillId="11" borderId="28" xfId="0" applyNumberFormat="1" applyFont="1" applyFill="1" applyBorder="1" applyAlignment="1" applyProtection="1">
      <alignment horizontal="center" vertical="center"/>
    </xf>
    <xf numFmtId="165" fontId="2" fillId="11" borderId="29" xfId="0" applyNumberFormat="1" applyFont="1" applyFill="1" applyBorder="1" applyAlignment="1" applyProtection="1">
      <alignment horizontal="center" vertical="center"/>
    </xf>
    <xf numFmtId="165" fontId="2" fillId="0" borderId="2" xfId="13" applyNumberFormat="1" applyFont="1" applyFill="1" applyBorder="1" applyAlignment="1">
      <alignment horizontal="center" vertical="center"/>
    </xf>
    <xf numFmtId="0" fontId="0" fillId="0" borderId="2" xfId="0" applyFont="1" applyBorder="1" applyAlignment="1">
      <alignment horizontal="center" vertical="center"/>
    </xf>
    <xf numFmtId="0" fontId="2" fillId="0" borderId="1" xfId="0" applyFont="1" applyBorder="1" applyAlignment="1">
      <alignment horizontal="right" vertical="center"/>
    </xf>
    <xf numFmtId="0" fontId="0" fillId="0" borderId="0" xfId="0" applyFont="1" applyAlignment="1">
      <alignment horizontal="right" vertical="center"/>
    </xf>
    <xf numFmtId="165" fontId="23" fillId="0" borderId="5" xfId="0" applyNumberFormat="1"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0" fontId="2" fillId="0" borderId="26" xfId="0" applyFont="1" applyBorder="1" applyAlignment="1">
      <alignment horizontal="right" vertical="center"/>
    </xf>
    <xf numFmtId="0" fontId="2" fillId="0" borderId="27"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12" fillId="0" borderId="1"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wrapText="1"/>
      <protection locked="0"/>
    </xf>
    <xf numFmtId="0" fontId="0" fillId="0" borderId="1" xfId="0" applyFont="1" applyBorder="1" applyAlignment="1">
      <alignment horizontal="left"/>
    </xf>
    <xf numFmtId="0" fontId="0" fillId="0" borderId="1" xfId="0" applyFont="1" applyBorder="1" applyAlignment="1"/>
    <xf numFmtId="165" fontId="20" fillId="0" borderId="5" xfId="0" applyNumberFormat="1" applyFont="1" applyFill="1" applyBorder="1" applyAlignment="1" applyProtection="1">
      <alignment horizontal="center" vertical="center"/>
      <protection locked="0"/>
    </xf>
    <xf numFmtId="0" fontId="20" fillId="0" borderId="5" xfId="0" applyFont="1" applyFill="1" applyBorder="1" applyProtection="1">
      <protection locked="0"/>
    </xf>
    <xf numFmtId="0" fontId="23" fillId="4" borderId="2" xfId="0" applyFont="1" applyFill="1" applyBorder="1" applyAlignment="1" applyProtection="1">
      <alignment horizontal="left"/>
      <protection locked="0"/>
    </xf>
    <xf numFmtId="0" fontId="23" fillId="4" borderId="2" xfId="0" applyFont="1" applyFill="1" applyBorder="1" applyAlignment="1" applyProtection="1">
      <protection locked="0"/>
    </xf>
    <xf numFmtId="0" fontId="12" fillId="4" borderId="2" xfId="0" applyFont="1" applyFill="1" applyBorder="1" applyProtection="1">
      <protection locked="0"/>
    </xf>
    <xf numFmtId="0" fontId="23" fillId="14" borderId="30" xfId="0" applyFont="1" applyFill="1" applyBorder="1" applyAlignment="1">
      <alignment horizontal="left" vertical="center" wrapText="1"/>
    </xf>
    <xf numFmtId="0" fontId="23" fillId="4" borderId="2" xfId="0" applyFont="1" applyFill="1" applyBorder="1" applyAlignment="1" applyProtection="1">
      <alignment horizontal="left" wrapText="1"/>
      <protection locked="0"/>
    </xf>
    <xf numFmtId="164" fontId="23" fillId="4" borderId="2" xfId="0" applyNumberFormat="1" applyFont="1" applyFill="1" applyBorder="1" applyAlignment="1" applyProtection="1">
      <alignment horizontal="left" wrapText="1"/>
      <protection locked="0"/>
    </xf>
    <xf numFmtId="0" fontId="13" fillId="0" borderId="1" xfId="0" applyFont="1" applyBorder="1" applyAlignment="1">
      <alignment horizontal="center" vertical="center"/>
    </xf>
    <xf numFmtId="0" fontId="22" fillId="0" borderId="1" xfId="0" applyFont="1" applyBorder="1" applyAlignment="1">
      <alignment horizontal="center" vertical="center"/>
    </xf>
    <xf numFmtId="0" fontId="2" fillId="0" borderId="26"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8" xfId="0" applyFont="1" applyFill="1" applyBorder="1" applyAlignment="1">
      <alignment horizontal="center" vertical="top" wrapText="1"/>
    </xf>
    <xf numFmtId="0" fontId="22" fillId="0" borderId="1" xfId="0" applyFont="1" applyBorder="1" applyAlignment="1">
      <alignment horizontal="right" vertical="center"/>
    </xf>
    <xf numFmtId="165" fontId="23" fillId="0" borderId="3" xfId="0" applyNumberFormat="1" applyFont="1" applyFill="1" applyBorder="1" applyAlignment="1">
      <alignment horizontal="center" vertical="center"/>
    </xf>
    <xf numFmtId="0" fontId="23" fillId="0" borderId="8" xfId="0" applyFont="1" applyFill="1" applyBorder="1" applyAlignment="1">
      <alignment horizontal="center" vertical="center"/>
    </xf>
    <xf numFmtId="165" fontId="2" fillId="11" borderId="28" xfId="0" applyNumberFormat="1" applyFont="1" applyFill="1" applyBorder="1" applyAlignment="1">
      <alignment horizontal="center" vertical="center"/>
    </xf>
    <xf numFmtId="165" fontId="2" fillId="11" borderId="29" xfId="0" applyNumberFormat="1" applyFont="1" applyFill="1" applyBorder="1" applyAlignment="1">
      <alignment horizontal="center" vertical="center"/>
    </xf>
    <xf numFmtId="165" fontId="20" fillId="0" borderId="2" xfId="0" applyNumberFormat="1" applyFont="1" applyFill="1" applyBorder="1" applyAlignment="1" applyProtection="1">
      <alignment horizontal="center" vertical="center"/>
    </xf>
    <xf numFmtId="0" fontId="20" fillId="0" borderId="2" xfId="0" applyFont="1" applyFill="1" applyBorder="1" applyProtection="1"/>
    <xf numFmtId="0" fontId="36" fillId="15" borderId="30" xfId="0" applyFont="1" applyFill="1" applyBorder="1" applyAlignment="1">
      <alignment horizontal="center" vertical="center" wrapText="1"/>
    </xf>
    <xf numFmtId="0" fontId="17" fillId="0" borderId="1" xfId="1" applyFont="1" applyAlignment="1" applyProtection="1"/>
    <xf numFmtId="0" fontId="1" fillId="0" borderId="1" xfId="1" applyAlignment="1"/>
    <xf numFmtId="0" fontId="1" fillId="0" borderId="1" xfId="1" applyBorder="1" applyAlignment="1"/>
    <xf numFmtId="0" fontId="4" fillId="0" borderId="9" xfId="1" applyFont="1" applyBorder="1" applyAlignment="1" applyProtection="1">
      <protection locked="0"/>
    </xf>
    <xf numFmtId="165" fontId="5" fillId="0" borderId="4" xfId="1" applyNumberFormat="1" applyFont="1" applyBorder="1" applyAlignment="1" applyProtection="1">
      <alignment horizontal="right" wrapText="1"/>
      <protection locked="0"/>
    </xf>
    <xf numFmtId="0" fontId="3" fillId="0" borderId="4" xfId="1" applyFont="1" applyBorder="1" applyAlignment="1">
      <alignment horizontal="right" wrapText="1"/>
    </xf>
    <xf numFmtId="0" fontId="4" fillId="0" borderId="19" xfId="1" applyFont="1" applyBorder="1" applyAlignment="1" applyProtection="1">
      <alignment vertical="center" wrapText="1"/>
    </xf>
    <xf numFmtId="0" fontId="4" fillId="0" borderId="18" xfId="1" applyFont="1" applyBorder="1" applyAlignment="1" applyProtection="1">
      <alignment vertical="center" wrapText="1"/>
    </xf>
    <xf numFmtId="0" fontId="4" fillId="0" borderId="17" xfId="1" applyFont="1" applyBorder="1" applyAlignment="1" applyProtection="1">
      <alignment vertical="center" wrapText="1"/>
    </xf>
    <xf numFmtId="0" fontId="4" fillId="0" borderId="16" xfId="1" applyFont="1" applyBorder="1" applyAlignment="1" applyProtection="1">
      <alignment vertical="center" wrapText="1"/>
    </xf>
    <xf numFmtId="0" fontId="4" fillId="0" borderId="1" xfId="1" applyFont="1" applyBorder="1" applyAlignment="1" applyProtection="1">
      <alignment vertical="center" wrapText="1"/>
    </xf>
    <xf numFmtId="0" fontId="4" fillId="0" borderId="15" xfId="1" applyFont="1" applyBorder="1" applyAlignment="1" applyProtection="1">
      <alignment vertical="center" wrapText="1"/>
    </xf>
    <xf numFmtId="0" fontId="4" fillId="0" borderId="14" xfId="1" applyFont="1" applyBorder="1" applyAlignment="1" applyProtection="1">
      <alignment vertical="center" wrapText="1"/>
    </xf>
    <xf numFmtId="0" fontId="4" fillId="0" borderId="13" xfId="1" applyFont="1" applyBorder="1" applyAlignment="1" applyProtection="1">
      <alignment vertical="center" wrapText="1"/>
    </xf>
    <xf numFmtId="0" fontId="4" fillId="0" borderId="12" xfId="1" applyFont="1" applyBorder="1" applyAlignment="1" applyProtection="1">
      <alignment vertical="center" wrapText="1"/>
    </xf>
    <xf numFmtId="0" fontId="13" fillId="0" borderId="25" xfId="1" applyFont="1" applyBorder="1" applyAlignment="1" applyProtection="1">
      <alignment horizontal="center"/>
      <protection locked="0"/>
    </xf>
    <xf numFmtId="0" fontId="3" fillId="0" borderId="24" xfId="1" applyFont="1" applyBorder="1" applyAlignment="1" applyProtection="1">
      <protection locked="0"/>
    </xf>
    <xf numFmtId="0" fontId="3" fillId="0" borderId="23" xfId="1" applyFont="1" applyBorder="1" applyAlignment="1" applyProtection="1">
      <protection locked="0"/>
    </xf>
    <xf numFmtId="10" fontId="9" fillId="0" borderId="4" xfId="2" applyNumberFormat="1" applyFont="1" applyBorder="1" applyAlignment="1" applyProtection="1">
      <alignment horizontal="center"/>
      <protection locked="0"/>
    </xf>
    <xf numFmtId="0" fontId="11" fillId="0" borderId="1" xfId="1" applyFont="1" applyAlignment="1" applyProtection="1">
      <alignment horizontal="center"/>
      <protection locked="0"/>
    </xf>
    <xf numFmtId="0" fontId="16" fillId="0" borderId="1" xfId="1" applyFont="1" applyBorder="1" applyAlignment="1" applyProtection="1">
      <alignment horizontal="center"/>
      <protection locked="0"/>
    </xf>
    <xf numFmtId="0" fontId="3" fillId="0" borderId="1" xfId="1" applyFont="1" applyAlignment="1">
      <alignment horizontal="center"/>
    </xf>
  </cellXfs>
  <cellStyles count="34">
    <cellStyle name="Currency" xfId="13"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Hyperlink" xfId="2" builtinId="8"/>
    <cellStyle name="Normal" xfId="0" builtinId="0"/>
    <cellStyle name="Normal 2" xfId="1"/>
    <cellStyle name="Percent" xfId="14" builtinId="5"/>
  </cellStyles>
  <dxfs count="24">
    <dxf>
      <font>
        <b/>
        <i val="0"/>
        <strike val="0"/>
        <color auto="1"/>
      </font>
      <fill>
        <patternFill patternType="none">
          <fgColor indexed="64"/>
          <bgColor auto="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b/>
        <i val="0"/>
        <strike val="0"/>
        <color auto="1"/>
      </font>
      <fill>
        <patternFill patternType="none">
          <fgColor indexed="64"/>
          <bgColor auto="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b/>
        <i val="0"/>
        <strike val="0"/>
        <color auto="1"/>
      </font>
      <fill>
        <patternFill patternType="none">
          <fgColor indexed="64"/>
          <bgColor auto="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
      <font>
        <strike val="0"/>
        <color theme="0" tint="-0.14999847407452621"/>
      </font>
      <fill>
        <patternFill patternType="solid">
          <fgColor indexed="64"/>
          <bgColor theme="0" tint="-0.14999847407452621"/>
        </patternFill>
      </fill>
    </dxf>
  </dxfs>
  <tableStyles count="0" defaultTableStyle="TableStyleMedium2" defaultPivotStyle="PivotStyleLight16"/>
  <colors>
    <mruColors>
      <color rgb="FFFF5050"/>
      <color rgb="FFFFCCFF"/>
      <color rgb="FF0000FF"/>
      <color rgb="FFFF3C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029075" cy="8667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4029075" cy="8667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140970</xdr:colOff>
          <xdr:row>10</xdr:row>
          <xdr:rowOff>179070</xdr:rowOff>
        </xdr:from>
        <xdr:to>
          <xdr:col>1</xdr:col>
          <xdr:colOff>902970</xdr:colOff>
          <xdr:row>12</xdr:row>
          <xdr:rowOff>26670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029075" cy="8667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114300</xdr:colOff>
          <xdr:row>10</xdr:row>
          <xdr:rowOff>163830</xdr:rowOff>
        </xdr:from>
        <xdr:to>
          <xdr:col>1</xdr:col>
          <xdr:colOff>876300</xdr:colOff>
          <xdr:row>12</xdr:row>
          <xdr:rowOff>11430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029075" cy="8667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4029075" cy="8667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114300</xdr:colOff>
          <xdr:row>10</xdr:row>
          <xdr:rowOff>163830</xdr:rowOff>
        </xdr:from>
        <xdr:to>
          <xdr:col>1</xdr:col>
          <xdr:colOff>1283970</xdr:colOff>
          <xdr:row>12</xdr:row>
          <xdr:rowOff>64770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95251</xdr:colOff>
      <xdr:row>0</xdr:row>
      <xdr:rowOff>47626</xdr:rowOff>
    </xdr:from>
    <xdr:ext cx="2476500" cy="431374"/>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1" y="47626"/>
          <a:ext cx="2476500" cy="43137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sp.utah.edu/resources/forms/cost-sharing.ph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sp.utah.edu/resources/forms/cost-sharing.php"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https://osp.utah.edu/resources/forms/cost-sharing.php" TargetMode="Externa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osp.utah.edu/resources/quick-reference/fa-rates.php" TargetMode="External"/><Relationship Id="rId1" Type="http://schemas.openxmlformats.org/officeDocument/2006/relationships/hyperlink" Target="http://osp.utah.edu/resources/quick-reference/benefits.ph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38"/>
  <sheetViews>
    <sheetView tabSelected="1" workbookViewId="0">
      <selection activeCell="J18" sqref="J18:P23"/>
    </sheetView>
  </sheetViews>
  <sheetFormatPr defaultColWidth="14.47265625" defaultRowHeight="15" customHeight="1" x14ac:dyDescent="0.55000000000000004"/>
  <cols>
    <col min="1" max="1" width="12.15625" style="49" customWidth="1"/>
    <col min="2" max="2" width="23.47265625" style="49" bestFit="1" customWidth="1"/>
    <col min="3" max="3" width="21.3125" style="49" customWidth="1"/>
    <col min="4" max="4" width="16.68359375" style="49" bestFit="1" customWidth="1"/>
    <col min="5" max="5" width="9.83984375" style="49" customWidth="1"/>
    <col min="6" max="6" width="8.83984375" style="49" customWidth="1"/>
    <col min="7" max="7" width="9.83984375" style="49" customWidth="1"/>
    <col min="8" max="8" width="14" style="49" bestFit="1" customWidth="1"/>
    <col min="9" max="9" width="10.68359375" style="49" bestFit="1" customWidth="1"/>
    <col min="10" max="14" width="8.83984375" style="49" customWidth="1"/>
    <col min="15" max="15" width="10" style="49" customWidth="1"/>
    <col min="16" max="16" width="10.15625" style="49" bestFit="1" customWidth="1"/>
    <col min="17" max="17" width="12.83984375" style="49" customWidth="1"/>
    <col min="18" max="24" width="8.68359375" style="49" customWidth="1"/>
    <col min="25" max="16384" width="14.47265625" style="49"/>
  </cols>
  <sheetData>
    <row r="1" spans="1:23" ht="72" customHeight="1" x14ac:dyDescent="0.55000000000000004">
      <c r="A1" s="160"/>
      <c r="B1" s="161"/>
      <c r="C1" s="161"/>
      <c r="D1" s="96"/>
      <c r="E1" s="162" t="s">
        <v>84</v>
      </c>
      <c r="F1" s="163"/>
      <c r="G1" s="163"/>
      <c r="H1" s="163"/>
      <c r="I1" s="163"/>
      <c r="J1" s="185" t="s">
        <v>135</v>
      </c>
      <c r="K1" s="186"/>
      <c r="L1" s="186"/>
      <c r="M1" s="186"/>
      <c r="N1" s="186"/>
      <c r="O1" s="186"/>
      <c r="P1" s="186"/>
    </row>
    <row r="2" spans="1:23" ht="18.75" customHeight="1" x14ac:dyDescent="0.55000000000000004">
      <c r="A2" s="164" t="s">
        <v>83</v>
      </c>
      <c r="B2" s="165"/>
      <c r="C2" s="165"/>
      <c r="D2" s="165"/>
      <c r="E2" s="165"/>
      <c r="F2" s="165"/>
      <c r="G2" s="165"/>
      <c r="H2" s="165"/>
      <c r="I2" s="166"/>
      <c r="J2" s="173" t="s">
        <v>95</v>
      </c>
      <c r="K2" s="174"/>
      <c r="L2" s="174"/>
      <c r="M2" s="174"/>
      <c r="N2" s="174"/>
      <c r="O2" s="174"/>
      <c r="P2" s="175"/>
    </row>
    <row r="3" spans="1:23" ht="15" customHeight="1" x14ac:dyDescent="0.55000000000000004">
      <c r="A3" s="167"/>
      <c r="B3" s="168"/>
      <c r="C3" s="168"/>
      <c r="D3" s="168"/>
      <c r="E3" s="168"/>
      <c r="F3" s="168"/>
      <c r="G3" s="168"/>
      <c r="H3" s="168"/>
      <c r="I3" s="169"/>
      <c r="J3" s="176"/>
      <c r="K3" s="177"/>
      <c r="L3" s="177"/>
      <c r="M3" s="177"/>
      <c r="N3" s="177"/>
      <c r="O3" s="177"/>
      <c r="P3" s="178"/>
      <c r="V3" s="96"/>
      <c r="W3" s="96"/>
    </row>
    <row r="4" spans="1:23" ht="15" customHeight="1" x14ac:dyDescent="0.55000000000000004">
      <c r="A4" s="167"/>
      <c r="B4" s="168"/>
      <c r="C4" s="168"/>
      <c r="D4" s="168"/>
      <c r="E4" s="168"/>
      <c r="F4" s="168"/>
      <c r="G4" s="168"/>
      <c r="H4" s="168"/>
      <c r="I4" s="169"/>
      <c r="J4" s="179" t="s">
        <v>6</v>
      </c>
      <c r="K4" s="157" t="s">
        <v>104</v>
      </c>
      <c r="L4" s="157"/>
      <c r="M4" s="157"/>
      <c r="N4" s="157"/>
      <c r="O4" s="181">
        <f>H15</f>
        <v>0</v>
      </c>
      <c r="P4" s="159" t="e">
        <f>O4/H15</f>
        <v>#DIV/0!</v>
      </c>
      <c r="V4" s="96"/>
      <c r="W4" s="96"/>
    </row>
    <row r="5" spans="1:23" ht="15" customHeight="1" thickBot="1" x14ac:dyDescent="0.6">
      <c r="A5" s="167"/>
      <c r="B5" s="168"/>
      <c r="C5" s="168"/>
      <c r="D5" s="168"/>
      <c r="E5" s="168"/>
      <c r="F5" s="168"/>
      <c r="G5" s="168"/>
      <c r="H5" s="168"/>
      <c r="I5" s="169"/>
      <c r="J5" s="180"/>
      <c r="K5" s="157"/>
      <c r="L5" s="157"/>
      <c r="M5" s="157"/>
      <c r="N5" s="157"/>
      <c r="O5" s="181"/>
      <c r="P5" s="159"/>
      <c r="V5" s="96"/>
      <c r="W5" s="96"/>
    </row>
    <row r="6" spans="1:23" ht="15.55" customHeight="1" x14ac:dyDescent="0.55000000000000004">
      <c r="A6" s="170"/>
      <c r="B6" s="171"/>
      <c r="C6" s="171"/>
      <c r="D6" s="171"/>
      <c r="E6" s="171"/>
      <c r="F6" s="171"/>
      <c r="G6" s="171"/>
      <c r="H6" s="171"/>
      <c r="I6" s="172"/>
      <c r="J6" s="179" t="s">
        <v>7</v>
      </c>
      <c r="K6" s="182" t="s">
        <v>133</v>
      </c>
      <c r="L6" s="182"/>
      <c r="M6" s="182"/>
      <c r="N6" s="182"/>
      <c r="O6" s="183">
        <f>O49</f>
        <v>0</v>
      </c>
      <c r="P6" s="159" t="e">
        <f>O6/O4</f>
        <v>#DIV/0!</v>
      </c>
      <c r="V6" s="96"/>
      <c r="W6" s="96"/>
    </row>
    <row r="7" spans="1:23" ht="15" customHeight="1" thickBot="1" x14ac:dyDescent="0.6">
      <c r="A7" s="80" t="s">
        <v>0</v>
      </c>
      <c r="B7" s="128" t="s">
        <v>141</v>
      </c>
      <c r="C7" s="81" t="s">
        <v>1</v>
      </c>
      <c r="D7" s="153" t="s">
        <v>122</v>
      </c>
      <c r="E7" s="153"/>
      <c r="F7" s="153"/>
      <c r="G7" s="153"/>
      <c r="H7" s="153"/>
      <c r="I7" s="154"/>
      <c r="J7" s="156"/>
      <c r="K7" s="182"/>
      <c r="L7" s="182"/>
      <c r="M7" s="182"/>
      <c r="N7" s="182"/>
      <c r="O7" s="184"/>
      <c r="P7" s="159"/>
      <c r="V7" s="96"/>
      <c r="W7" s="96"/>
    </row>
    <row r="8" spans="1:23" ht="14.5" customHeight="1" x14ac:dyDescent="0.55000000000000004">
      <c r="A8" s="72" t="s">
        <v>2</v>
      </c>
      <c r="B8" s="129" t="s">
        <v>119</v>
      </c>
      <c r="C8" s="48" t="s">
        <v>3</v>
      </c>
      <c r="D8" s="152" t="s">
        <v>123</v>
      </c>
      <c r="E8" s="153"/>
      <c r="F8" s="153"/>
      <c r="G8" s="153"/>
      <c r="H8" s="153"/>
      <c r="I8" s="154"/>
      <c r="J8" s="155" t="s">
        <v>8</v>
      </c>
      <c r="K8" s="157" t="s">
        <v>88</v>
      </c>
      <c r="L8" s="157"/>
      <c r="M8" s="157"/>
      <c r="N8" s="157"/>
      <c r="O8" s="158">
        <f>O4-O6</f>
        <v>0</v>
      </c>
      <c r="P8" s="159" t="e">
        <f>P4-P6</f>
        <v>#DIV/0!</v>
      </c>
      <c r="Q8" s="68"/>
      <c r="R8" s="68"/>
      <c r="S8" s="68"/>
      <c r="T8" s="68"/>
      <c r="U8" s="68"/>
      <c r="V8" s="68"/>
      <c r="W8" s="96"/>
    </row>
    <row r="9" spans="1:23" ht="15" customHeight="1" x14ac:dyDescent="0.55000000000000004">
      <c r="A9" s="187" t="s">
        <v>105</v>
      </c>
      <c r="B9" s="130" t="s">
        <v>120</v>
      </c>
      <c r="C9" s="48" t="s">
        <v>106</v>
      </c>
      <c r="D9" s="189">
        <v>0.52500000000000002</v>
      </c>
      <c r="E9" s="190"/>
      <c r="F9" s="190"/>
      <c r="G9" s="190"/>
      <c r="H9" s="190"/>
      <c r="I9" s="191"/>
      <c r="J9" s="156"/>
      <c r="K9" s="157"/>
      <c r="L9" s="157"/>
      <c r="M9" s="157"/>
      <c r="N9" s="157"/>
      <c r="O9" s="158"/>
      <c r="P9" s="159"/>
      <c r="Q9" s="68"/>
      <c r="R9" s="68"/>
      <c r="S9" s="68"/>
      <c r="T9" s="68"/>
      <c r="U9" s="68"/>
      <c r="V9" s="68"/>
      <c r="W9" s="96"/>
    </row>
    <row r="10" spans="1:23" ht="14.4" x14ac:dyDescent="0.55000000000000004">
      <c r="A10" s="188"/>
      <c r="B10" s="129" t="s">
        <v>121</v>
      </c>
      <c r="C10" s="105" t="s">
        <v>4</v>
      </c>
      <c r="D10" s="131" t="s">
        <v>124</v>
      </c>
      <c r="E10" s="141" t="s">
        <v>101</v>
      </c>
      <c r="F10" s="132" t="s">
        <v>125</v>
      </c>
      <c r="G10" s="133"/>
      <c r="H10" s="133"/>
      <c r="I10" s="133"/>
      <c r="J10" s="192" t="s">
        <v>87</v>
      </c>
      <c r="K10" s="193"/>
      <c r="L10" s="193"/>
      <c r="M10" s="193"/>
      <c r="N10" s="193"/>
      <c r="O10" s="193"/>
      <c r="P10" s="194"/>
      <c r="Q10" s="96"/>
      <c r="V10" s="96"/>
      <c r="W10" s="96"/>
    </row>
    <row r="11" spans="1:23" ht="14.4" x14ac:dyDescent="0.55000000000000004">
      <c r="A11" s="201" t="s">
        <v>5</v>
      </c>
      <c r="B11" s="203" t="s">
        <v>116</v>
      </c>
      <c r="C11" s="204"/>
      <c r="D11" s="204"/>
      <c r="E11" s="204"/>
      <c r="F11" s="204"/>
      <c r="G11" s="204"/>
      <c r="H11" s="204"/>
      <c r="I11" s="115">
        <v>0</v>
      </c>
      <c r="J11" s="195"/>
      <c r="K11" s="196"/>
      <c r="L11" s="196"/>
      <c r="M11" s="196"/>
      <c r="N11" s="196"/>
      <c r="O11" s="196"/>
      <c r="P11" s="197"/>
      <c r="Q11" s="96"/>
      <c r="V11" s="96"/>
      <c r="W11" s="96"/>
    </row>
    <row r="12" spans="1:23" ht="18.3" x14ac:dyDescent="0.55000000000000004">
      <c r="A12" s="201"/>
      <c r="B12" s="270" t="s">
        <v>142</v>
      </c>
      <c r="C12" s="270"/>
      <c r="D12" s="270"/>
      <c r="E12" s="244" t="s">
        <v>126</v>
      </c>
      <c r="F12" s="244"/>
      <c r="G12" s="244"/>
      <c r="H12" s="244"/>
      <c r="I12" s="148"/>
      <c r="J12" s="195"/>
      <c r="K12" s="196"/>
      <c r="L12" s="196"/>
      <c r="M12" s="196"/>
      <c r="N12" s="196"/>
      <c r="O12" s="196"/>
      <c r="P12" s="197"/>
      <c r="Q12" s="96"/>
      <c r="V12" s="96"/>
      <c r="W12" s="96"/>
    </row>
    <row r="13" spans="1:23" ht="14.4" x14ac:dyDescent="0.55000000000000004">
      <c r="A13" s="201"/>
      <c r="B13" s="238" t="s">
        <v>108</v>
      </c>
      <c r="C13" s="238"/>
      <c r="D13" s="238"/>
      <c r="E13" s="238"/>
      <c r="F13" s="238"/>
      <c r="G13" s="238"/>
      <c r="H13" s="238"/>
      <c r="I13" s="117"/>
      <c r="J13" s="198"/>
      <c r="K13" s="199"/>
      <c r="L13" s="199"/>
      <c r="M13" s="199"/>
      <c r="N13" s="199"/>
      <c r="O13" s="199"/>
      <c r="P13" s="200"/>
      <c r="Q13" s="50"/>
      <c r="R13" s="50"/>
      <c r="S13" s="50"/>
      <c r="T13" s="50"/>
      <c r="U13" s="50"/>
      <c r="V13" s="50"/>
      <c r="W13" s="96"/>
    </row>
    <row r="14" spans="1:23" ht="15" customHeight="1" x14ac:dyDescent="0.55000000000000004">
      <c r="A14" s="201"/>
      <c r="B14" s="239" t="s">
        <v>129</v>
      </c>
      <c r="C14" s="239"/>
      <c r="D14" s="239"/>
      <c r="E14" s="239"/>
      <c r="F14" s="239"/>
      <c r="G14" s="134" t="s">
        <v>112</v>
      </c>
      <c r="H14" s="149">
        <v>0</v>
      </c>
      <c r="I14" s="240">
        <f>H14+H15</f>
        <v>0</v>
      </c>
      <c r="J14" s="261" t="s">
        <v>96</v>
      </c>
      <c r="K14" s="262"/>
      <c r="L14" s="262"/>
      <c r="M14" s="262"/>
      <c r="N14" s="262"/>
      <c r="O14" s="262"/>
      <c r="P14" s="263"/>
      <c r="Q14" s="50"/>
      <c r="R14" s="50"/>
      <c r="S14" s="50"/>
      <c r="T14" s="50"/>
      <c r="U14" s="50"/>
      <c r="V14" s="50"/>
      <c r="W14" s="96"/>
    </row>
    <row r="15" spans="1:23" ht="14.4" x14ac:dyDescent="0.55000000000000004">
      <c r="A15" s="201"/>
      <c r="B15" s="239"/>
      <c r="C15" s="239"/>
      <c r="D15" s="239"/>
      <c r="E15" s="239"/>
      <c r="F15" s="239"/>
      <c r="G15" s="98" t="s">
        <v>113</v>
      </c>
      <c r="H15" s="150">
        <v>0</v>
      </c>
      <c r="I15" s="241"/>
      <c r="J15" s="264"/>
      <c r="K15" s="265"/>
      <c r="L15" s="265"/>
      <c r="M15" s="265"/>
      <c r="N15" s="265"/>
      <c r="O15" s="265"/>
      <c r="P15" s="266"/>
      <c r="Q15" s="96"/>
      <c r="V15" s="96"/>
      <c r="W15" s="96"/>
    </row>
    <row r="16" spans="1:23" ht="18" customHeight="1" x14ac:dyDescent="0.55000000000000004">
      <c r="A16" s="201"/>
      <c r="B16" s="242" t="s">
        <v>114</v>
      </c>
      <c r="C16" s="243"/>
      <c r="D16" s="243"/>
      <c r="E16" s="243"/>
      <c r="F16" s="243"/>
      <c r="G16" s="243"/>
      <c r="H16" s="243"/>
      <c r="I16" s="118">
        <v>0</v>
      </c>
      <c r="J16" s="267"/>
      <c r="K16" s="268"/>
      <c r="L16" s="268"/>
      <c r="M16" s="268"/>
      <c r="N16" s="268"/>
      <c r="O16" s="268"/>
      <c r="P16" s="269"/>
      <c r="Q16" s="96"/>
      <c r="V16" s="96"/>
      <c r="W16" s="96"/>
    </row>
    <row r="17" spans="1:23" ht="18" customHeight="1" x14ac:dyDescent="0.55000000000000004">
      <c r="A17" s="202"/>
      <c r="B17" s="271" t="s">
        <v>115</v>
      </c>
      <c r="C17" s="272"/>
      <c r="D17" s="272"/>
      <c r="E17" s="272"/>
      <c r="F17" s="272"/>
      <c r="G17" s="272"/>
      <c r="H17" s="272"/>
      <c r="I17" s="119">
        <f>I14+I16</f>
        <v>0</v>
      </c>
      <c r="J17" s="122"/>
      <c r="K17" s="205" t="s">
        <v>86</v>
      </c>
      <c r="L17" s="205"/>
      <c r="M17" s="205"/>
      <c r="N17" s="205"/>
      <c r="O17" s="123" t="e">
        <f>IF(P8&lt;0.05,-(O4*0.95-O6),"(none)")</f>
        <v>#DIV/0!</v>
      </c>
      <c r="P17" s="124" t="e">
        <f>IF(P8&lt;0.05,O17/O4,"")</f>
        <v>#DIV/0!</v>
      </c>
      <c r="Q17" s="96"/>
      <c r="V17" s="96"/>
      <c r="W17" s="96"/>
    </row>
    <row r="18" spans="1:23" ht="26.05" customHeight="1" x14ac:dyDescent="0.55000000000000004">
      <c r="A18" s="109" t="s">
        <v>109</v>
      </c>
      <c r="B18" s="208" t="s">
        <v>143</v>
      </c>
      <c r="C18" s="209"/>
      <c r="D18" s="209"/>
      <c r="E18" s="209"/>
      <c r="F18" s="209"/>
      <c r="G18" s="209"/>
      <c r="H18" s="209"/>
      <c r="I18" s="118">
        <v>0</v>
      </c>
      <c r="J18" s="210" t="s">
        <v>102</v>
      </c>
      <c r="K18" s="211"/>
      <c r="L18" s="211"/>
      <c r="M18" s="211"/>
      <c r="N18" s="211"/>
      <c r="O18" s="211"/>
      <c r="P18" s="212"/>
      <c r="Q18" s="45"/>
      <c r="V18" s="96"/>
      <c r="W18" s="96"/>
    </row>
    <row r="19" spans="1:23" ht="15.75" customHeight="1" x14ac:dyDescent="0.55000000000000004">
      <c r="A19" s="230" t="s">
        <v>110</v>
      </c>
      <c r="B19" s="277" t="s">
        <v>80</v>
      </c>
      <c r="C19" s="277"/>
      <c r="D19" s="277"/>
      <c r="E19" s="277"/>
      <c r="F19" s="277"/>
      <c r="G19" s="277"/>
      <c r="H19" s="277"/>
      <c r="I19" s="219">
        <f>O35+P35</f>
        <v>0</v>
      </c>
      <c r="J19" s="213"/>
      <c r="K19" s="214"/>
      <c r="L19" s="214"/>
      <c r="M19" s="214"/>
      <c r="N19" s="214"/>
      <c r="O19" s="214"/>
      <c r="P19" s="215"/>
    </row>
    <row r="20" spans="1:23" ht="14.4" x14ac:dyDescent="0.55000000000000004">
      <c r="A20" s="231"/>
      <c r="B20" s="278"/>
      <c r="C20" s="278"/>
      <c r="D20" s="278"/>
      <c r="E20" s="278"/>
      <c r="F20" s="278"/>
      <c r="G20" s="278"/>
      <c r="H20" s="278"/>
      <c r="I20" s="219"/>
      <c r="J20" s="213"/>
      <c r="K20" s="214"/>
      <c r="L20" s="214"/>
      <c r="M20" s="214"/>
      <c r="N20" s="214"/>
      <c r="O20" s="214"/>
      <c r="P20" s="215"/>
    </row>
    <row r="21" spans="1:23" ht="14.5" customHeight="1" x14ac:dyDescent="0.55000000000000004">
      <c r="A21" s="279" t="s">
        <v>111</v>
      </c>
      <c r="B21" s="232" t="s">
        <v>81</v>
      </c>
      <c r="C21" s="232"/>
      <c r="D21" s="232"/>
      <c r="E21" s="232"/>
      <c r="F21" s="232"/>
      <c r="G21" s="232"/>
      <c r="H21" s="232"/>
      <c r="I21" s="219">
        <f>I16-I18-I19</f>
        <v>0</v>
      </c>
      <c r="J21" s="213"/>
      <c r="K21" s="214"/>
      <c r="L21" s="214"/>
      <c r="M21" s="214"/>
      <c r="N21" s="214"/>
      <c r="O21" s="214"/>
      <c r="P21" s="215"/>
    </row>
    <row r="22" spans="1:23" ht="14.4" x14ac:dyDescent="0.55000000000000004">
      <c r="A22" s="279"/>
      <c r="B22" s="232"/>
      <c r="C22" s="232"/>
      <c r="D22" s="232"/>
      <c r="E22" s="232"/>
      <c r="F22" s="232"/>
      <c r="G22" s="232"/>
      <c r="H22" s="232"/>
      <c r="I22" s="219"/>
      <c r="J22" s="213"/>
      <c r="K22" s="214"/>
      <c r="L22" s="214"/>
      <c r="M22" s="214"/>
      <c r="N22" s="214"/>
      <c r="O22" s="214"/>
      <c r="P22" s="215"/>
    </row>
    <row r="23" spans="1:23" ht="14.4" x14ac:dyDescent="0.55000000000000004">
      <c r="A23" s="280"/>
      <c r="B23" s="233"/>
      <c r="C23" s="233"/>
      <c r="D23" s="233"/>
      <c r="E23" s="233"/>
      <c r="F23" s="233"/>
      <c r="G23" s="233"/>
      <c r="H23" s="233"/>
      <c r="I23" s="219"/>
      <c r="J23" s="216"/>
      <c r="K23" s="217"/>
      <c r="L23" s="217"/>
      <c r="M23" s="217"/>
      <c r="N23" s="217"/>
      <c r="O23" s="217"/>
      <c r="P23" s="218"/>
    </row>
    <row r="24" spans="1:23" ht="24" customHeight="1" x14ac:dyDescent="0.55000000000000004">
      <c r="A24" s="220" t="s">
        <v>117</v>
      </c>
      <c r="B24" s="221"/>
      <c r="C24" s="221"/>
      <c r="D24" s="221"/>
      <c r="E24" s="221"/>
      <c r="F24" s="221"/>
      <c r="G24" s="221"/>
      <c r="H24" s="221"/>
      <c r="I24" s="221"/>
      <c r="J24" s="221"/>
      <c r="K24" s="221"/>
      <c r="L24" s="221"/>
      <c r="M24" s="221"/>
      <c r="N24" s="221"/>
      <c r="O24" s="221"/>
      <c r="P24" s="222"/>
    </row>
    <row r="25" spans="1:23" ht="14.5" customHeight="1" x14ac:dyDescent="0.55000000000000004">
      <c r="A25" s="223" t="s">
        <v>75</v>
      </c>
      <c r="B25" s="225" t="s">
        <v>74</v>
      </c>
      <c r="C25" s="225" t="s">
        <v>64</v>
      </c>
      <c r="D25" s="227" t="s">
        <v>70</v>
      </c>
      <c r="E25" s="229" t="s">
        <v>69</v>
      </c>
      <c r="F25" s="229"/>
      <c r="G25" s="227" t="s">
        <v>61</v>
      </c>
      <c r="H25" s="227"/>
      <c r="I25" s="229" t="s">
        <v>65</v>
      </c>
      <c r="J25" s="229"/>
      <c r="K25" s="229" t="s">
        <v>66</v>
      </c>
      <c r="L25" s="229"/>
      <c r="M25" s="229" t="s">
        <v>78</v>
      </c>
      <c r="N25" s="229"/>
      <c r="O25" s="281" t="s">
        <v>77</v>
      </c>
      <c r="P25" s="273" t="s">
        <v>99</v>
      </c>
      <c r="Q25" s="51"/>
      <c r="R25" s="45"/>
    </row>
    <row r="26" spans="1:23" ht="15" customHeight="1" x14ac:dyDescent="0.55000000000000004">
      <c r="A26" s="224"/>
      <c r="B26" s="226"/>
      <c r="C26" s="226"/>
      <c r="D26" s="228"/>
      <c r="E26" s="229"/>
      <c r="F26" s="229"/>
      <c r="G26" s="227"/>
      <c r="H26" s="227"/>
      <c r="I26" s="229"/>
      <c r="J26" s="229"/>
      <c r="K26" s="229"/>
      <c r="L26" s="229"/>
      <c r="M26" s="229"/>
      <c r="N26" s="229"/>
      <c r="O26" s="281"/>
      <c r="P26" s="273"/>
      <c r="Q26" s="51"/>
    </row>
    <row r="27" spans="1:23" ht="15" customHeight="1" x14ac:dyDescent="0.55000000000000004">
      <c r="A27" s="74"/>
      <c r="B27" s="52"/>
      <c r="C27" s="52"/>
      <c r="D27" s="52"/>
      <c r="E27" s="53" t="s">
        <v>60</v>
      </c>
      <c r="F27" s="53" t="s">
        <v>9</v>
      </c>
      <c r="G27" s="53" t="s">
        <v>60</v>
      </c>
      <c r="H27" s="53" t="s">
        <v>9</v>
      </c>
      <c r="I27" s="53" t="s">
        <v>60</v>
      </c>
      <c r="J27" s="54" t="s">
        <v>9</v>
      </c>
      <c r="K27" s="53" t="s">
        <v>62</v>
      </c>
      <c r="L27" s="53" t="s">
        <v>9</v>
      </c>
      <c r="M27" s="53" t="s">
        <v>60</v>
      </c>
      <c r="N27" s="53" t="s">
        <v>79</v>
      </c>
      <c r="O27" s="281"/>
      <c r="P27" s="273"/>
      <c r="Q27" s="51"/>
    </row>
    <row r="28" spans="1:23" ht="14.4" x14ac:dyDescent="0.55000000000000004">
      <c r="A28" s="135"/>
      <c r="B28" s="55" t="s">
        <v>68</v>
      </c>
      <c r="C28" s="136"/>
      <c r="D28" s="137"/>
      <c r="E28" s="138"/>
      <c r="F28" s="110">
        <f>E28*F_A_Rate</f>
        <v>0</v>
      </c>
      <c r="G28" s="138"/>
      <c r="H28" s="151">
        <f>G28*F_A_Rate</f>
        <v>0</v>
      </c>
      <c r="I28" s="138"/>
      <c r="J28" s="110">
        <f>I28*F_A_Rate</f>
        <v>0</v>
      </c>
      <c r="K28" s="138"/>
      <c r="L28" s="110">
        <f>K28*F_A_Rate</f>
        <v>0</v>
      </c>
      <c r="M28" s="138"/>
      <c r="N28" s="110">
        <f>M28*F_A_Rate</f>
        <v>0</v>
      </c>
      <c r="O28" s="142">
        <f>E28+G28+I28+K28+M28</f>
        <v>0</v>
      </c>
      <c r="P28" s="143">
        <f>SUM(F28+H28+J28+L28+N28)</f>
        <v>0</v>
      </c>
      <c r="Q28" s="51"/>
      <c r="R28" s="45"/>
    </row>
    <row r="29" spans="1:23" ht="14.4" x14ac:dyDescent="0.55000000000000004">
      <c r="A29" s="135"/>
      <c r="B29" s="55" t="s">
        <v>67</v>
      </c>
      <c r="C29" s="136"/>
      <c r="D29" s="137"/>
      <c r="E29" s="138"/>
      <c r="F29" s="110">
        <f>E29*F_A_Rate</f>
        <v>0</v>
      </c>
      <c r="G29" s="138"/>
      <c r="H29" s="110">
        <f>G29*F_A_Rate</f>
        <v>0</v>
      </c>
      <c r="I29" s="138"/>
      <c r="J29" s="110">
        <f>I29*F_A_Rate</f>
        <v>0</v>
      </c>
      <c r="K29" s="138"/>
      <c r="L29" s="110">
        <f>K29*F_A_Rate</f>
        <v>0</v>
      </c>
      <c r="M29" s="138"/>
      <c r="N29" s="110">
        <f>M29*F_A_Rate</f>
        <v>0</v>
      </c>
      <c r="O29" s="142">
        <f t="shared" ref="O29:O34" si="0">SUM(E29+G29+I29+K29+M29)</f>
        <v>0</v>
      </c>
      <c r="P29" s="143">
        <f>SUM(F29+H29+J29+L29+N29)</f>
        <v>0</v>
      </c>
      <c r="Q29" s="51"/>
    </row>
    <row r="30" spans="1:23" ht="14.5" customHeight="1" x14ac:dyDescent="0.55000000000000004">
      <c r="A30" s="135"/>
      <c r="B30" s="55" t="s">
        <v>85</v>
      </c>
      <c r="C30" s="136"/>
      <c r="D30" s="137"/>
      <c r="E30" s="138"/>
      <c r="F30" s="110">
        <f>E30*F_A_Rate</f>
        <v>0</v>
      </c>
      <c r="G30" s="138"/>
      <c r="H30" s="110">
        <f>G30*F_A_Rate</f>
        <v>0</v>
      </c>
      <c r="I30" s="138"/>
      <c r="J30" s="110">
        <f>I30*F_A_Rate</f>
        <v>0</v>
      </c>
      <c r="K30" s="138"/>
      <c r="L30" s="110">
        <f>K30*F_A_Rate</f>
        <v>0</v>
      </c>
      <c r="M30" s="138"/>
      <c r="N30" s="110">
        <f>M30*F_A_Rate</f>
        <v>0</v>
      </c>
      <c r="O30" s="142">
        <f t="shared" si="0"/>
        <v>0</v>
      </c>
      <c r="P30" s="143">
        <f>SUM(F30+H30+J30+L30+N30)</f>
        <v>0</v>
      </c>
      <c r="Q30" s="51"/>
    </row>
    <row r="31" spans="1:23" ht="14.4" x14ac:dyDescent="0.55000000000000004">
      <c r="A31" s="135"/>
      <c r="B31" s="55" t="s">
        <v>93</v>
      </c>
      <c r="C31" s="136"/>
      <c r="D31" s="139" t="s">
        <v>10</v>
      </c>
      <c r="E31" s="140"/>
      <c r="F31" s="110" t="s">
        <v>10</v>
      </c>
      <c r="G31" s="140"/>
      <c r="H31" s="110" t="s">
        <v>10</v>
      </c>
      <c r="I31" s="140"/>
      <c r="J31" s="110" t="s">
        <v>10</v>
      </c>
      <c r="K31" s="140"/>
      <c r="L31" s="110" t="s">
        <v>10</v>
      </c>
      <c r="M31" s="140"/>
      <c r="N31" s="110" t="s">
        <v>10</v>
      </c>
      <c r="O31" s="142">
        <f t="shared" si="0"/>
        <v>0</v>
      </c>
      <c r="P31" s="144" t="s">
        <v>10</v>
      </c>
      <c r="Q31" s="51"/>
    </row>
    <row r="32" spans="1:23" ht="13.5" customHeight="1" x14ac:dyDescent="0.55000000000000004">
      <c r="A32" s="135"/>
      <c r="B32" s="55" t="s">
        <v>73</v>
      </c>
      <c r="C32" s="136"/>
      <c r="D32" s="137"/>
      <c r="E32" s="140"/>
      <c r="F32" s="110">
        <f>E32*F_A_Rate</f>
        <v>0</v>
      </c>
      <c r="G32" s="140"/>
      <c r="H32" s="110">
        <f>G32*F_A_Rate</f>
        <v>0</v>
      </c>
      <c r="I32" s="140"/>
      <c r="J32" s="110">
        <f>I32*F_A_Rate</f>
        <v>0</v>
      </c>
      <c r="K32" s="140"/>
      <c r="L32" s="110">
        <f>K32*F_A_Rate</f>
        <v>0</v>
      </c>
      <c r="M32" s="138"/>
      <c r="N32" s="110">
        <f>M32*F_A_Rate</f>
        <v>0</v>
      </c>
      <c r="O32" s="142">
        <f t="shared" si="0"/>
        <v>0</v>
      </c>
      <c r="P32" s="143">
        <f>SUM(F32+H32+J32+L32+N32)</f>
        <v>0</v>
      </c>
      <c r="Q32" s="51"/>
    </row>
    <row r="33" spans="1:17" ht="13.5" customHeight="1" x14ac:dyDescent="0.55000000000000004">
      <c r="A33" s="135"/>
      <c r="B33" s="55" t="s">
        <v>90</v>
      </c>
      <c r="C33" s="136"/>
      <c r="D33" s="137"/>
      <c r="E33" s="140"/>
      <c r="F33" s="110">
        <f>E33*F_A_Rate</f>
        <v>0</v>
      </c>
      <c r="G33" s="140"/>
      <c r="H33" s="110">
        <f>G33*F_A_Rate</f>
        <v>0</v>
      </c>
      <c r="I33" s="140"/>
      <c r="J33" s="110">
        <f>I33*F_A_Rate</f>
        <v>0</v>
      </c>
      <c r="K33" s="140"/>
      <c r="L33" s="110">
        <f>K33*F_A_Rate</f>
        <v>0</v>
      </c>
      <c r="M33" s="138"/>
      <c r="N33" s="110">
        <f>M33*F_A_Rate</f>
        <v>0</v>
      </c>
      <c r="O33" s="142">
        <f t="shared" si="0"/>
        <v>0</v>
      </c>
      <c r="P33" s="143">
        <f>SUM(F33+H33+J33+L33+N33)</f>
        <v>0</v>
      </c>
      <c r="Q33" s="51"/>
    </row>
    <row r="34" spans="1:17" ht="13.5" customHeight="1" x14ac:dyDescent="0.55000000000000004">
      <c r="A34" s="135"/>
      <c r="B34" s="55" t="s">
        <v>136</v>
      </c>
      <c r="C34" s="136"/>
      <c r="D34" s="137"/>
      <c r="E34" s="140"/>
      <c r="F34" s="110">
        <f>E34*F_A_Rate</f>
        <v>0</v>
      </c>
      <c r="G34" s="140"/>
      <c r="H34" s="110">
        <f>G34*F_A_Rate</f>
        <v>0</v>
      </c>
      <c r="I34" s="140"/>
      <c r="J34" s="110">
        <f>I34*F_A_Rate</f>
        <v>0</v>
      </c>
      <c r="K34" s="140"/>
      <c r="L34" s="110">
        <f>K34*F_A_Rate</f>
        <v>0</v>
      </c>
      <c r="M34" s="138"/>
      <c r="N34" s="110">
        <f>M34*F_A_Rate</f>
        <v>0</v>
      </c>
      <c r="O34" s="142">
        <f t="shared" si="0"/>
        <v>0</v>
      </c>
      <c r="P34" s="143">
        <f>SUM(F34+H34+J34+L34+N34)</f>
        <v>0</v>
      </c>
      <c r="Q34" s="51"/>
    </row>
    <row r="35" spans="1:17" ht="13.5" customHeight="1" x14ac:dyDescent="0.55000000000000004">
      <c r="A35" s="234" t="s">
        <v>97</v>
      </c>
      <c r="B35" s="235"/>
      <c r="C35" s="235"/>
      <c r="D35" s="235"/>
      <c r="E35" s="206">
        <f t="shared" ref="E35:P35" si="1">SUM(E28:E34)</f>
        <v>0</v>
      </c>
      <c r="F35" s="206">
        <f t="shared" si="1"/>
        <v>0</v>
      </c>
      <c r="G35" s="206">
        <f t="shared" si="1"/>
        <v>0</v>
      </c>
      <c r="H35" s="206">
        <f t="shared" si="1"/>
        <v>0</v>
      </c>
      <c r="I35" s="206">
        <f t="shared" si="1"/>
        <v>0</v>
      </c>
      <c r="J35" s="206">
        <f t="shared" si="1"/>
        <v>0</v>
      </c>
      <c r="K35" s="206">
        <f t="shared" si="1"/>
        <v>0</v>
      </c>
      <c r="L35" s="206">
        <f t="shared" si="1"/>
        <v>0</v>
      </c>
      <c r="M35" s="206">
        <f t="shared" si="1"/>
        <v>0</v>
      </c>
      <c r="N35" s="206">
        <f t="shared" si="1"/>
        <v>0</v>
      </c>
      <c r="O35" s="206">
        <f t="shared" si="1"/>
        <v>0</v>
      </c>
      <c r="P35" s="275">
        <f t="shared" si="1"/>
        <v>0</v>
      </c>
      <c r="Q35" s="67"/>
    </row>
    <row r="36" spans="1:17" ht="13.5" customHeight="1" x14ac:dyDescent="0.55000000000000004">
      <c r="A36" s="236"/>
      <c r="B36" s="237"/>
      <c r="C36" s="237"/>
      <c r="D36" s="237"/>
      <c r="E36" s="207"/>
      <c r="F36" s="207"/>
      <c r="G36" s="207"/>
      <c r="H36" s="207"/>
      <c r="I36" s="207"/>
      <c r="J36" s="207"/>
      <c r="K36" s="207"/>
      <c r="L36" s="207"/>
      <c r="M36" s="207"/>
      <c r="N36" s="207"/>
      <c r="O36" s="207"/>
      <c r="P36" s="276"/>
      <c r="Q36" s="67"/>
    </row>
    <row r="37" spans="1:17" ht="13.5" customHeight="1" x14ac:dyDescent="0.55000000000000004">
      <c r="A37" s="255" t="s">
        <v>134</v>
      </c>
      <c r="B37" s="256"/>
      <c r="C37" s="256"/>
      <c r="D37" s="256"/>
      <c r="E37" s="256"/>
      <c r="F37" s="256"/>
      <c r="G37" s="256"/>
      <c r="H37" s="256"/>
      <c r="I37" s="256"/>
      <c r="J37" s="256"/>
      <c r="K37" s="256"/>
      <c r="L37" s="256"/>
      <c r="M37" s="256"/>
      <c r="N37" s="256"/>
      <c r="O37" s="256"/>
      <c r="P37" s="257"/>
    </row>
    <row r="38" spans="1:17" ht="13.5" customHeight="1" x14ac:dyDescent="0.55000000000000004">
      <c r="A38" s="258"/>
      <c r="B38" s="259"/>
      <c r="C38" s="259"/>
      <c r="D38" s="259"/>
      <c r="E38" s="259"/>
      <c r="F38" s="259"/>
      <c r="G38" s="259"/>
      <c r="H38" s="259"/>
      <c r="I38" s="259"/>
      <c r="J38" s="259"/>
      <c r="K38" s="259"/>
      <c r="L38" s="259"/>
      <c r="M38" s="259"/>
      <c r="N38" s="259"/>
      <c r="O38" s="259"/>
      <c r="P38" s="260"/>
    </row>
    <row r="39" spans="1:17" ht="13.5" customHeight="1" x14ac:dyDescent="0.55000000000000004">
      <c r="A39" s="223" t="s">
        <v>75</v>
      </c>
      <c r="B39" s="225" t="s">
        <v>63</v>
      </c>
      <c r="C39" s="225" t="s">
        <v>64</v>
      </c>
      <c r="D39" s="227" t="s">
        <v>71</v>
      </c>
      <c r="E39" s="229" t="s">
        <v>69</v>
      </c>
      <c r="F39" s="229"/>
      <c r="G39" s="227" t="s">
        <v>61</v>
      </c>
      <c r="H39" s="227"/>
      <c r="I39" s="229" t="s">
        <v>65</v>
      </c>
      <c r="J39" s="229"/>
      <c r="K39" s="229" t="s">
        <v>66</v>
      </c>
      <c r="L39" s="229"/>
      <c r="M39" s="229" t="s">
        <v>78</v>
      </c>
      <c r="N39" s="229"/>
      <c r="O39" s="274" t="s">
        <v>76</v>
      </c>
      <c r="P39" s="273" t="s">
        <v>100</v>
      </c>
      <c r="Q39" s="66"/>
    </row>
    <row r="40" spans="1:17" ht="13.5" customHeight="1" x14ac:dyDescent="0.55000000000000004">
      <c r="A40" s="224"/>
      <c r="B40" s="226"/>
      <c r="C40" s="226"/>
      <c r="D40" s="228"/>
      <c r="E40" s="229"/>
      <c r="F40" s="229"/>
      <c r="G40" s="227"/>
      <c r="H40" s="227"/>
      <c r="I40" s="229"/>
      <c r="J40" s="229"/>
      <c r="K40" s="229"/>
      <c r="L40" s="229"/>
      <c r="M40" s="229"/>
      <c r="N40" s="229"/>
      <c r="O40" s="274"/>
      <c r="P40" s="273"/>
      <c r="Q40" s="66"/>
    </row>
    <row r="41" spans="1:17" ht="13.5" customHeight="1" x14ac:dyDescent="0.55000000000000004">
      <c r="A41" s="78"/>
      <c r="B41" s="59"/>
      <c r="C41" s="59"/>
      <c r="D41" s="59"/>
      <c r="E41" s="60" t="s">
        <v>60</v>
      </c>
      <c r="F41" s="60" t="s">
        <v>9</v>
      </c>
      <c r="G41" s="60" t="s">
        <v>60</v>
      </c>
      <c r="H41" s="60" t="s">
        <v>9</v>
      </c>
      <c r="I41" s="60" t="s">
        <v>60</v>
      </c>
      <c r="J41" s="61" t="s">
        <v>9</v>
      </c>
      <c r="K41" s="60" t="s">
        <v>62</v>
      </c>
      <c r="L41" s="60" t="s">
        <v>9</v>
      </c>
      <c r="M41" s="60" t="s">
        <v>60</v>
      </c>
      <c r="N41" s="60" t="s">
        <v>79</v>
      </c>
      <c r="O41" s="274"/>
      <c r="P41" s="273"/>
      <c r="Q41" s="66"/>
    </row>
    <row r="42" spans="1:17" ht="13.5" customHeight="1" x14ac:dyDescent="0.55000000000000004">
      <c r="A42" s="247" t="s">
        <v>20</v>
      </c>
      <c r="B42" s="62" t="s">
        <v>21</v>
      </c>
      <c r="C42" s="136"/>
      <c r="D42" s="248" t="s">
        <v>22</v>
      </c>
      <c r="E42" s="140"/>
      <c r="F42" s="110">
        <f>E42*F_A_Rate</f>
        <v>0</v>
      </c>
      <c r="G42" s="140"/>
      <c r="H42" s="110">
        <f>G42*F_A_Rate</f>
        <v>0</v>
      </c>
      <c r="I42" s="140"/>
      <c r="J42" s="110">
        <f>I42*F_A_Rate</f>
        <v>0</v>
      </c>
      <c r="K42" s="140"/>
      <c r="L42" s="110">
        <f>K42*F_A_Rate</f>
        <v>0</v>
      </c>
      <c r="M42" s="140"/>
      <c r="N42" s="110">
        <f>M42*F_A_Rate</f>
        <v>0</v>
      </c>
      <c r="O42" s="145">
        <f>SUM(E42+G42+I42+K42+M42)</f>
        <v>0</v>
      </c>
      <c r="P42" s="146">
        <f>SUM(F42+H42+J42+L42+N42)</f>
        <v>0</v>
      </c>
      <c r="Q42" s="66"/>
    </row>
    <row r="43" spans="1:17" ht="14.4" x14ac:dyDescent="0.55000000000000004">
      <c r="A43" s="247"/>
      <c r="B43" s="62" t="s">
        <v>24</v>
      </c>
      <c r="C43" s="136"/>
      <c r="D43" s="248"/>
      <c r="E43" s="140"/>
      <c r="F43" s="110">
        <f>E43*F_A_Rate</f>
        <v>0</v>
      </c>
      <c r="G43" s="140"/>
      <c r="H43" s="110">
        <f>G43*F_A_Rate</f>
        <v>0</v>
      </c>
      <c r="I43" s="140"/>
      <c r="J43" s="110">
        <f>I43*F_A_Rate</f>
        <v>0</v>
      </c>
      <c r="K43" s="140"/>
      <c r="L43" s="110">
        <f>K43*F_A_Rate</f>
        <v>0</v>
      </c>
      <c r="M43" s="140"/>
      <c r="N43" s="110">
        <f>M43*F_A_Rate</f>
        <v>0</v>
      </c>
      <c r="O43" s="145">
        <f>SUM(E43+G43+I43+K43+M43)</f>
        <v>0</v>
      </c>
      <c r="P43" s="146">
        <f>SUM(F43+H43+J43+L43+N43)</f>
        <v>0</v>
      </c>
      <c r="Q43" s="66"/>
    </row>
    <row r="44" spans="1:17" ht="15" customHeight="1" x14ac:dyDescent="0.55000000000000004">
      <c r="A44" s="247"/>
      <c r="B44" s="62" t="s">
        <v>92</v>
      </c>
      <c r="C44" s="136"/>
      <c r="D44" s="248"/>
      <c r="E44" s="140"/>
      <c r="F44" s="110" t="s">
        <v>10</v>
      </c>
      <c r="G44" s="140"/>
      <c r="H44" s="110" t="s">
        <v>10</v>
      </c>
      <c r="I44" s="140"/>
      <c r="J44" s="110" t="s">
        <v>10</v>
      </c>
      <c r="K44" s="140"/>
      <c r="L44" s="110" t="s">
        <v>10</v>
      </c>
      <c r="M44" s="140"/>
      <c r="N44" s="110" t="s">
        <v>10</v>
      </c>
      <c r="O44" s="145">
        <f>SUM(E44+G44+I44+K44+M44)</f>
        <v>0</v>
      </c>
      <c r="P44" s="147" t="s">
        <v>10</v>
      </c>
      <c r="Q44" s="66"/>
    </row>
    <row r="45" spans="1:17" ht="14.4" x14ac:dyDescent="0.55000000000000004">
      <c r="A45" s="247"/>
      <c r="B45" s="62" t="s">
        <v>36</v>
      </c>
      <c r="C45" s="136"/>
      <c r="D45" s="248"/>
      <c r="E45" s="140"/>
      <c r="F45" s="110">
        <f>E45*F_A_Rate</f>
        <v>0</v>
      </c>
      <c r="G45" s="140"/>
      <c r="H45" s="110">
        <f>G45*F_A_Rate</f>
        <v>0</v>
      </c>
      <c r="I45" s="140"/>
      <c r="J45" s="110">
        <f>I45*F_A_Rate</f>
        <v>0</v>
      </c>
      <c r="K45" s="140"/>
      <c r="L45" s="110">
        <f>K45*F_A_Rate</f>
        <v>0</v>
      </c>
      <c r="M45" s="140"/>
      <c r="N45" s="110">
        <f>M45*F_A_Rate</f>
        <v>0</v>
      </c>
      <c r="O45" s="145">
        <f>SUM(E45+G45+I45+K45+M45)</f>
        <v>0</v>
      </c>
      <c r="P45" s="146">
        <f>SUM(F45+H45+J45+L45+N45)</f>
        <v>0</v>
      </c>
      <c r="Q45" s="67"/>
    </row>
    <row r="46" spans="1:17" ht="14.4" x14ac:dyDescent="0.55000000000000004">
      <c r="A46" s="247"/>
      <c r="B46" s="62" t="s">
        <v>91</v>
      </c>
      <c r="C46" s="136"/>
      <c r="D46" s="248"/>
      <c r="E46" s="140"/>
      <c r="F46" s="110">
        <f>E46*F_A_Rate</f>
        <v>0</v>
      </c>
      <c r="G46" s="140"/>
      <c r="H46" s="110">
        <f>G46*F_A_Rate</f>
        <v>0</v>
      </c>
      <c r="I46" s="140"/>
      <c r="J46" s="110">
        <f>I46*F_A_Rate</f>
        <v>0</v>
      </c>
      <c r="K46" s="140"/>
      <c r="L46" s="110">
        <f>K46*F_A_Rate</f>
        <v>0</v>
      </c>
      <c r="M46" s="140"/>
      <c r="N46" s="110">
        <f>M46*F_A_Rate</f>
        <v>0</v>
      </c>
      <c r="O46" s="145">
        <f>SUM(E46+G46+I46+K46+M46)</f>
        <v>0</v>
      </c>
      <c r="P46" s="146">
        <f>SUM(F46+H46+J46+L46+N46)</f>
        <v>0</v>
      </c>
      <c r="Q46" s="66"/>
    </row>
    <row r="47" spans="1:17" ht="14.4" x14ac:dyDescent="0.55000000000000004">
      <c r="A47" s="247"/>
      <c r="B47" s="62" t="s">
        <v>34</v>
      </c>
      <c r="C47" s="136"/>
      <c r="D47" s="248"/>
      <c r="E47" s="140"/>
      <c r="F47" s="110">
        <f>E47*F_A_Rate</f>
        <v>0</v>
      </c>
      <c r="G47" s="140"/>
      <c r="H47" s="110">
        <f>G47*F_A_Rate</f>
        <v>0</v>
      </c>
      <c r="I47" s="140"/>
      <c r="J47" s="110">
        <f>I47*F_A_Rate</f>
        <v>0</v>
      </c>
      <c r="K47" s="140"/>
      <c r="L47" s="110">
        <f>K47*F_A_Rate</f>
        <v>0</v>
      </c>
      <c r="M47" s="140"/>
      <c r="N47" s="110">
        <f>M47*F_A_Rate</f>
        <v>0</v>
      </c>
      <c r="O47" s="145">
        <f>SUM(E47+G47+I47+K47+M47)</f>
        <v>0</v>
      </c>
      <c r="P47" s="146">
        <f>SUM(F47+H47+J47+L47+N47)</f>
        <v>0</v>
      </c>
      <c r="Q47" s="66"/>
    </row>
    <row r="48" spans="1:17" ht="14.7" thickBot="1" x14ac:dyDescent="0.6">
      <c r="A48" s="247"/>
      <c r="B48" s="62" t="s">
        <v>30</v>
      </c>
      <c r="C48" s="136"/>
      <c r="D48" s="248"/>
      <c r="E48" s="140"/>
      <c r="F48" s="110">
        <f>E48*F_A_Rate</f>
        <v>0</v>
      </c>
      <c r="G48" s="140"/>
      <c r="H48" s="110">
        <f>G48*F_A_Rate</f>
        <v>0</v>
      </c>
      <c r="I48" s="140"/>
      <c r="J48" s="110">
        <f>I48*F_A_Rate</f>
        <v>0</v>
      </c>
      <c r="K48" s="140"/>
      <c r="L48" s="110">
        <f>K48*F_A_Rate</f>
        <v>0</v>
      </c>
      <c r="M48" s="140"/>
      <c r="N48" s="110">
        <f>M48*F_A_Rate</f>
        <v>0</v>
      </c>
      <c r="O48" s="145">
        <f>SUM(E48+G48+I48+K48+M48)</f>
        <v>0</v>
      </c>
      <c r="P48" s="146">
        <f>SUM(F48+H48+J48+L48+N48)</f>
        <v>0</v>
      </c>
      <c r="Q48" s="66"/>
    </row>
    <row r="49" spans="1:17" ht="14.4" x14ac:dyDescent="0.55000000000000004">
      <c r="A49" s="249" t="s">
        <v>98</v>
      </c>
      <c r="B49" s="250"/>
      <c r="C49" s="250"/>
      <c r="D49" s="250"/>
      <c r="E49" s="253">
        <f t="shared" ref="E49:J49" si="2">SUM(E42:E48)</f>
        <v>0</v>
      </c>
      <c r="F49" s="253">
        <f t="shared" si="2"/>
        <v>0</v>
      </c>
      <c r="G49" s="253">
        <f t="shared" si="2"/>
        <v>0</v>
      </c>
      <c r="H49" s="253">
        <f t="shared" si="2"/>
        <v>0</v>
      </c>
      <c r="I49" s="253">
        <f t="shared" si="2"/>
        <v>0</v>
      </c>
      <c r="J49" s="253">
        <f t="shared" si="2"/>
        <v>0</v>
      </c>
      <c r="K49" s="253">
        <f t="shared" ref="K49:P49" si="3">SUM(K42:K48)</f>
        <v>0</v>
      </c>
      <c r="L49" s="253">
        <f t="shared" si="3"/>
        <v>0</v>
      </c>
      <c r="M49" s="253">
        <f t="shared" si="3"/>
        <v>0</v>
      </c>
      <c r="N49" s="283">
        <f t="shared" si="3"/>
        <v>0</v>
      </c>
      <c r="O49" s="285">
        <f t="shared" si="3"/>
        <v>0</v>
      </c>
      <c r="P49" s="291">
        <f t="shared" si="3"/>
        <v>0</v>
      </c>
      <c r="Q49" s="67"/>
    </row>
    <row r="50" spans="1:17" ht="14.7" thickBot="1" x14ac:dyDescent="0.6">
      <c r="A50" s="251"/>
      <c r="B50" s="252"/>
      <c r="C50" s="252"/>
      <c r="D50" s="252"/>
      <c r="E50" s="254"/>
      <c r="F50" s="254"/>
      <c r="G50" s="254"/>
      <c r="H50" s="254"/>
      <c r="I50" s="254"/>
      <c r="J50" s="254"/>
      <c r="K50" s="254"/>
      <c r="L50" s="254"/>
      <c r="M50" s="254"/>
      <c r="N50" s="284"/>
      <c r="O50" s="286"/>
      <c r="P50" s="292"/>
      <c r="Q50" s="66"/>
    </row>
    <row r="51" spans="1:17" ht="14.4" x14ac:dyDescent="0.55000000000000004">
      <c r="A51" s="70"/>
      <c r="B51" s="70"/>
      <c r="C51" s="70"/>
      <c r="D51" s="70"/>
      <c r="E51" s="69"/>
      <c r="F51" s="69"/>
      <c r="G51" s="69"/>
      <c r="H51" s="69"/>
      <c r="I51" s="69"/>
      <c r="J51" s="69"/>
      <c r="K51" s="69"/>
      <c r="L51" s="69"/>
      <c r="M51" s="69"/>
      <c r="N51" s="65"/>
      <c r="O51" s="71"/>
      <c r="P51" s="127"/>
    </row>
    <row r="52" spans="1:17" ht="24" customHeight="1" x14ac:dyDescent="0.55000000000000004">
      <c r="A52" s="293" t="s">
        <v>118</v>
      </c>
      <c r="B52" s="294"/>
      <c r="C52" s="294"/>
      <c r="D52" s="294"/>
      <c r="E52" s="294"/>
      <c r="F52" s="294"/>
      <c r="G52" s="294"/>
      <c r="H52" s="294"/>
      <c r="I52" s="294"/>
      <c r="J52" s="294"/>
      <c r="K52" s="294"/>
      <c r="L52" s="294"/>
      <c r="M52" s="294"/>
      <c r="N52" s="294"/>
      <c r="O52" s="287">
        <f>O35+P35+O49+P49</f>
        <v>0</v>
      </c>
      <c r="P52" s="287"/>
    </row>
    <row r="53" spans="1:17" ht="24" customHeight="1" x14ac:dyDescent="0.55000000000000004">
      <c r="A53" s="120"/>
      <c r="B53" s="126"/>
      <c r="C53" s="126"/>
      <c r="D53" s="126"/>
      <c r="E53" s="126"/>
      <c r="F53" s="289" t="s">
        <v>130</v>
      </c>
      <c r="G53" s="290"/>
      <c r="H53" s="290"/>
      <c r="I53" s="290"/>
      <c r="J53" s="290"/>
      <c r="K53" s="290"/>
      <c r="L53" s="290"/>
      <c r="M53" s="290"/>
      <c r="N53" s="290"/>
      <c r="O53" s="287">
        <f>+(I18)</f>
        <v>0</v>
      </c>
      <c r="P53" s="288"/>
    </row>
    <row r="54" spans="1:17" ht="24" customHeight="1" x14ac:dyDescent="0.55000000000000004">
      <c r="A54" s="295" t="s">
        <v>89</v>
      </c>
      <c r="B54" s="296"/>
      <c r="C54" s="296"/>
      <c r="D54" s="296"/>
      <c r="E54" s="296"/>
      <c r="F54" s="296"/>
      <c r="G54" s="296"/>
      <c r="H54" s="296"/>
      <c r="I54" s="296"/>
      <c r="J54" s="296"/>
      <c r="K54" s="296"/>
      <c r="L54" s="296"/>
      <c r="M54" s="296"/>
      <c r="N54" s="296"/>
      <c r="O54" s="287">
        <f>I16</f>
        <v>0</v>
      </c>
      <c r="P54" s="287"/>
    </row>
    <row r="55" spans="1:17" ht="24" customHeight="1" x14ac:dyDescent="0.55000000000000004">
      <c r="A55" s="245" t="s">
        <v>131</v>
      </c>
      <c r="B55" s="246"/>
      <c r="C55" s="246"/>
      <c r="D55" s="246"/>
      <c r="E55" s="246"/>
      <c r="F55" s="246"/>
      <c r="G55" s="246"/>
      <c r="H55" s="246"/>
      <c r="I55" s="246"/>
      <c r="J55" s="246"/>
      <c r="K55" s="246"/>
      <c r="L55" s="246"/>
      <c r="M55" s="246"/>
      <c r="N55" s="246"/>
      <c r="O55" s="282">
        <f>(O52+O53)-O54</f>
        <v>0</v>
      </c>
      <c r="P55" s="282"/>
    </row>
    <row r="56" spans="1:17" ht="15.75" customHeight="1" x14ac:dyDescent="0.55000000000000004">
      <c r="A56" s="96"/>
      <c r="B56" s="96"/>
      <c r="C56" s="96"/>
      <c r="D56" s="96"/>
      <c r="E56" s="96"/>
      <c r="F56" s="96"/>
      <c r="G56" s="96"/>
      <c r="H56" s="96"/>
      <c r="I56" s="96"/>
      <c r="J56" s="96"/>
      <c r="K56" s="96"/>
      <c r="L56" s="96"/>
      <c r="M56" s="96"/>
      <c r="N56" s="96"/>
      <c r="O56" s="96"/>
      <c r="P56" s="96"/>
    </row>
    <row r="57" spans="1:17" ht="15.75" customHeight="1" x14ac:dyDescent="0.55000000000000004"/>
    <row r="58" spans="1:17" ht="15.75" customHeight="1" x14ac:dyDescent="0.55000000000000004"/>
    <row r="59" spans="1:17" ht="15.75" customHeight="1" x14ac:dyDescent="0.55000000000000004"/>
    <row r="60" spans="1:17" ht="15.75" customHeight="1" x14ac:dyDescent="0.55000000000000004">
      <c r="B60" s="242"/>
      <c r="C60" s="243"/>
      <c r="D60" s="243"/>
      <c r="E60" s="243"/>
      <c r="F60" s="243"/>
      <c r="G60" s="243"/>
      <c r="H60" s="243"/>
    </row>
    <row r="61" spans="1:17" ht="15.75" customHeight="1" x14ac:dyDescent="0.55000000000000004"/>
    <row r="62" spans="1:17" ht="15.75" customHeight="1" x14ac:dyDescent="0.55000000000000004"/>
    <row r="63" spans="1:17" ht="15.75" customHeight="1" x14ac:dyDescent="0.55000000000000004"/>
    <row r="64" spans="1:17" ht="15.75" customHeight="1" x14ac:dyDescent="0.55000000000000004"/>
    <row r="65" ht="15.75" customHeight="1" x14ac:dyDescent="0.55000000000000004"/>
    <row r="66" ht="15.75" customHeight="1" x14ac:dyDescent="0.55000000000000004"/>
    <row r="67" ht="15.75" customHeight="1" x14ac:dyDescent="0.55000000000000004"/>
    <row r="68" ht="15.75" customHeight="1" x14ac:dyDescent="0.55000000000000004"/>
    <row r="69" ht="15.75" customHeight="1" x14ac:dyDescent="0.55000000000000004"/>
    <row r="70" ht="15.75" customHeight="1" x14ac:dyDescent="0.55000000000000004"/>
    <row r="71" ht="15.75" customHeight="1" x14ac:dyDescent="0.55000000000000004"/>
    <row r="72" ht="15.75" customHeight="1" x14ac:dyDescent="0.55000000000000004"/>
    <row r="73" ht="15.75" customHeight="1" x14ac:dyDescent="0.55000000000000004"/>
    <row r="74" ht="15.75" customHeight="1" x14ac:dyDescent="0.55000000000000004"/>
    <row r="75" ht="15.75" customHeight="1" x14ac:dyDescent="0.55000000000000004"/>
    <row r="76" ht="15.75" customHeight="1" x14ac:dyDescent="0.55000000000000004"/>
    <row r="77" ht="15.75" customHeight="1" x14ac:dyDescent="0.55000000000000004"/>
    <row r="78" ht="15.75" customHeight="1" x14ac:dyDescent="0.55000000000000004"/>
    <row r="79" ht="15.75" customHeight="1" x14ac:dyDescent="0.55000000000000004"/>
    <row r="80" ht="15.75" customHeight="1" x14ac:dyDescent="0.55000000000000004"/>
    <row r="81" ht="15.75" customHeight="1" x14ac:dyDescent="0.55000000000000004"/>
    <row r="82" ht="15.75" customHeight="1" x14ac:dyDescent="0.55000000000000004"/>
    <row r="83" ht="15.75" customHeight="1" x14ac:dyDescent="0.55000000000000004"/>
    <row r="84" ht="15.75" customHeight="1" x14ac:dyDescent="0.55000000000000004"/>
    <row r="85" ht="15.75" customHeight="1" x14ac:dyDescent="0.55000000000000004"/>
    <row r="86" ht="15.75" customHeight="1" x14ac:dyDescent="0.55000000000000004"/>
    <row r="87" ht="15.75" customHeight="1" x14ac:dyDescent="0.55000000000000004"/>
    <row r="88" ht="15.75" customHeight="1" x14ac:dyDescent="0.55000000000000004"/>
    <row r="89" ht="15.75" customHeight="1" x14ac:dyDescent="0.55000000000000004"/>
    <row r="90" ht="15.75" customHeight="1" x14ac:dyDescent="0.55000000000000004"/>
    <row r="91" ht="15.75" customHeight="1" x14ac:dyDescent="0.55000000000000004"/>
    <row r="92" ht="15.75" customHeight="1" x14ac:dyDescent="0.55000000000000004"/>
    <row r="93" ht="15.75" customHeight="1" x14ac:dyDescent="0.55000000000000004"/>
    <row r="94" ht="15.75" customHeight="1" x14ac:dyDescent="0.55000000000000004"/>
    <row r="95" ht="15.75" customHeight="1" x14ac:dyDescent="0.55000000000000004"/>
    <row r="96" ht="15.75" customHeight="1" x14ac:dyDescent="0.55000000000000004"/>
    <row r="97" ht="15.75" customHeight="1" x14ac:dyDescent="0.55000000000000004"/>
    <row r="98" ht="15.75" customHeight="1" x14ac:dyDescent="0.55000000000000004"/>
    <row r="99" ht="15.75" customHeight="1" x14ac:dyDescent="0.55000000000000004"/>
    <row r="100" ht="15.75" customHeight="1" x14ac:dyDescent="0.55000000000000004"/>
    <row r="101" ht="15.75" customHeight="1" x14ac:dyDescent="0.55000000000000004"/>
    <row r="102" ht="15.75" customHeight="1" x14ac:dyDescent="0.55000000000000004"/>
    <row r="103" ht="15.75" customHeight="1" x14ac:dyDescent="0.55000000000000004"/>
    <row r="104" ht="15.75" customHeight="1" x14ac:dyDescent="0.55000000000000004"/>
    <row r="105" ht="15.75" customHeight="1" x14ac:dyDescent="0.55000000000000004"/>
    <row r="106" ht="15.75" customHeight="1" x14ac:dyDescent="0.55000000000000004"/>
    <row r="107" ht="15.75" customHeight="1" x14ac:dyDescent="0.55000000000000004"/>
    <row r="108" ht="15.75" customHeight="1" x14ac:dyDescent="0.55000000000000004"/>
    <row r="109" ht="15.75" customHeight="1" x14ac:dyDescent="0.55000000000000004"/>
    <row r="110" ht="15.75" customHeight="1" x14ac:dyDescent="0.55000000000000004"/>
    <row r="111" ht="15.75" customHeight="1" x14ac:dyDescent="0.55000000000000004"/>
    <row r="112" ht="15.75" customHeight="1" x14ac:dyDescent="0.55000000000000004"/>
    <row r="113" ht="15.75" customHeight="1" x14ac:dyDescent="0.55000000000000004"/>
    <row r="114" ht="15.75" customHeight="1" x14ac:dyDescent="0.55000000000000004"/>
    <row r="115" ht="15.75" customHeight="1" x14ac:dyDescent="0.55000000000000004"/>
    <row r="116" ht="15.75" customHeight="1" x14ac:dyDescent="0.55000000000000004"/>
    <row r="117" ht="15.75" customHeight="1" x14ac:dyDescent="0.55000000000000004"/>
    <row r="118" ht="15.75" customHeight="1" x14ac:dyDescent="0.55000000000000004"/>
    <row r="119" ht="15.75" customHeight="1" x14ac:dyDescent="0.55000000000000004"/>
    <row r="120" ht="15.75" customHeight="1" x14ac:dyDescent="0.55000000000000004"/>
    <row r="121" ht="15.75" customHeight="1" x14ac:dyDescent="0.55000000000000004"/>
    <row r="122" ht="15.75" customHeight="1" x14ac:dyDescent="0.55000000000000004"/>
    <row r="123" ht="15.75" customHeight="1" x14ac:dyDescent="0.55000000000000004"/>
    <row r="124" ht="15.75" customHeight="1" x14ac:dyDescent="0.55000000000000004"/>
    <row r="125" ht="15.75" customHeight="1" x14ac:dyDescent="0.55000000000000004"/>
    <row r="126" ht="15.75" customHeight="1" x14ac:dyDescent="0.55000000000000004"/>
    <row r="127" ht="15.75" customHeight="1" x14ac:dyDescent="0.55000000000000004"/>
    <row r="128" ht="15.75" customHeight="1" x14ac:dyDescent="0.55000000000000004"/>
    <row r="129" ht="15.75" customHeight="1" x14ac:dyDescent="0.55000000000000004"/>
    <row r="130" ht="15.75" customHeight="1" x14ac:dyDescent="0.55000000000000004"/>
    <row r="131" ht="15.75" customHeight="1" x14ac:dyDescent="0.55000000000000004"/>
    <row r="132" ht="15.75" customHeight="1" x14ac:dyDescent="0.55000000000000004"/>
    <row r="133" ht="15.75" customHeight="1" x14ac:dyDescent="0.55000000000000004"/>
    <row r="134" ht="15.75" customHeight="1" x14ac:dyDescent="0.55000000000000004"/>
    <row r="135" ht="15.75" customHeight="1" x14ac:dyDescent="0.55000000000000004"/>
    <row r="136" ht="15.75" customHeight="1" x14ac:dyDescent="0.55000000000000004"/>
    <row r="137" ht="15.75" customHeight="1" x14ac:dyDescent="0.55000000000000004"/>
    <row r="138" ht="15.75" customHeight="1" x14ac:dyDescent="0.55000000000000004"/>
    <row r="139" ht="15.75" customHeight="1" x14ac:dyDescent="0.55000000000000004"/>
    <row r="140" ht="15.75" customHeight="1" x14ac:dyDescent="0.55000000000000004"/>
    <row r="141" ht="15.75" customHeight="1" x14ac:dyDescent="0.55000000000000004"/>
    <row r="142" ht="15.75" customHeight="1" x14ac:dyDescent="0.55000000000000004"/>
    <row r="143" ht="15.75" customHeight="1" x14ac:dyDescent="0.55000000000000004"/>
    <row r="144" ht="15.75" customHeight="1" x14ac:dyDescent="0.55000000000000004"/>
    <row r="145" ht="15.75" customHeight="1" x14ac:dyDescent="0.55000000000000004"/>
    <row r="146" ht="15.75" customHeight="1" x14ac:dyDescent="0.55000000000000004"/>
    <row r="147" ht="15.75" customHeight="1" x14ac:dyDescent="0.55000000000000004"/>
    <row r="148" ht="15.75" customHeight="1" x14ac:dyDescent="0.55000000000000004"/>
    <row r="149" ht="15.75" customHeight="1" x14ac:dyDescent="0.55000000000000004"/>
    <row r="150" ht="15.75" customHeight="1" x14ac:dyDescent="0.55000000000000004"/>
    <row r="151" ht="15.75" customHeight="1" x14ac:dyDescent="0.55000000000000004"/>
    <row r="152" ht="15.75" customHeight="1" x14ac:dyDescent="0.55000000000000004"/>
    <row r="153" ht="15.75" customHeight="1" x14ac:dyDescent="0.55000000000000004"/>
    <row r="154" ht="15.75" customHeight="1" x14ac:dyDescent="0.55000000000000004"/>
    <row r="155" ht="15.75" customHeight="1" x14ac:dyDescent="0.55000000000000004"/>
    <row r="156" ht="15.75" customHeight="1" x14ac:dyDescent="0.55000000000000004"/>
    <row r="157" ht="15.75" customHeight="1" x14ac:dyDescent="0.55000000000000004"/>
    <row r="158" ht="15.75" customHeight="1" x14ac:dyDescent="0.55000000000000004"/>
    <row r="159" ht="15.75" customHeight="1" x14ac:dyDescent="0.55000000000000004"/>
    <row r="160" ht="15.75" customHeight="1" x14ac:dyDescent="0.55000000000000004"/>
    <row r="161" ht="15.75" customHeight="1" x14ac:dyDescent="0.55000000000000004"/>
    <row r="162" ht="15.75" customHeight="1" x14ac:dyDescent="0.55000000000000004"/>
    <row r="163" ht="15.75" customHeight="1" x14ac:dyDescent="0.55000000000000004"/>
    <row r="164" ht="15.75" customHeight="1" x14ac:dyDescent="0.55000000000000004"/>
    <row r="165" ht="15.75" customHeight="1" x14ac:dyDescent="0.55000000000000004"/>
    <row r="166" ht="15.75" customHeight="1" x14ac:dyDescent="0.55000000000000004"/>
    <row r="167" ht="15.75" customHeight="1" x14ac:dyDescent="0.55000000000000004"/>
    <row r="168" ht="15.75" customHeight="1" x14ac:dyDescent="0.55000000000000004"/>
    <row r="169" ht="15.75" customHeight="1" x14ac:dyDescent="0.55000000000000004"/>
    <row r="170" ht="15.75" customHeight="1" x14ac:dyDescent="0.55000000000000004"/>
    <row r="171" ht="15.75" customHeight="1" x14ac:dyDescent="0.55000000000000004"/>
    <row r="172" ht="15.75" customHeight="1" x14ac:dyDescent="0.55000000000000004"/>
    <row r="173" ht="15.75" customHeight="1" x14ac:dyDescent="0.55000000000000004"/>
    <row r="174" ht="15.75" customHeight="1" x14ac:dyDescent="0.55000000000000004"/>
    <row r="175" ht="15.75" customHeight="1" x14ac:dyDescent="0.55000000000000004"/>
    <row r="176" ht="15.75" customHeight="1" x14ac:dyDescent="0.55000000000000004"/>
    <row r="177" ht="15.75" customHeight="1" x14ac:dyDescent="0.55000000000000004"/>
    <row r="178" ht="15.75" customHeight="1" x14ac:dyDescent="0.55000000000000004"/>
    <row r="179" ht="15.75" customHeight="1" x14ac:dyDescent="0.55000000000000004"/>
    <row r="180" ht="15.75" customHeight="1" x14ac:dyDescent="0.55000000000000004"/>
    <row r="181" ht="15.75" customHeight="1" x14ac:dyDescent="0.55000000000000004"/>
    <row r="182" ht="15.75" customHeight="1" x14ac:dyDescent="0.55000000000000004"/>
    <row r="183" ht="15.75" customHeight="1" x14ac:dyDescent="0.55000000000000004"/>
    <row r="184" ht="15.75" customHeight="1" x14ac:dyDescent="0.55000000000000004"/>
    <row r="185" ht="15.75" customHeight="1" x14ac:dyDescent="0.55000000000000004"/>
    <row r="186" ht="15.75" customHeight="1" x14ac:dyDescent="0.55000000000000004"/>
    <row r="187" ht="15.75" customHeight="1" x14ac:dyDescent="0.55000000000000004"/>
    <row r="188" ht="15.75" customHeight="1" x14ac:dyDescent="0.55000000000000004"/>
    <row r="189" ht="15.75" customHeight="1" x14ac:dyDescent="0.55000000000000004"/>
    <row r="190" ht="15.75" customHeight="1" x14ac:dyDescent="0.55000000000000004"/>
    <row r="191" ht="15.75" customHeight="1" x14ac:dyDescent="0.55000000000000004"/>
    <row r="192" ht="15.75" customHeight="1" x14ac:dyDescent="0.55000000000000004"/>
    <row r="193" ht="15.75" customHeight="1" x14ac:dyDescent="0.55000000000000004"/>
    <row r="194" ht="15.75" customHeight="1" x14ac:dyDescent="0.55000000000000004"/>
    <row r="195" ht="15.75" customHeight="1" x14ac:dyDescent="0.55000000000000004"/>
    <row r="196" ht="15.75" customHeight="1" x14ac:dyDescent="0.55000000000000004"/>
    <row r="197" ht="15.75" customHeight="1" x14ac:dyDescent="0.55000000000000004"/>
    <row r="198" ht="15.75" customHeight="1" x14ac:dyDescent="0.55000000000000004"/>
    <row r="199" ht="15.75" customHeight="1" x14ac:dyDescent="0.55000000000000004"/>
    <row r="200" ht="15.75" customHeight="1" x14ac:dyDescent="0.55000000000000004"/>
    <row r="201" ht="15.75" customHeight="1" x14ac:dyDescent="0.55000000000000004"/>
    <row r="202" ht="15.75" customHeight="1" x14ac:dyDescent="0.55000000000000004"/>
    <row r="203" ht="15.75" customHeight="1" x14ac:dyDescent="0.55000000000000004"/>
    <row r="204" ht="15.75" customHeight="1" x14ac:dyDescent="0.55000000000000004"/>
    <row r="205" ht="15.75" customHeight="1" x14ac:dyDescent="0.55000000000000004"/>
    <row r="206" ht="15.75" customHeight="1" x14ac:dyDescent="0.55000000000000004"/>
    <row r="207" ht="15.75" customHeight="1" x14ac:dyDescent="0.55000000000000004"/>
    <row r="208" ht="15.75" customHeight="1" x14ac:dyDescent="0.55000000000000004"/>
    <row r="209" ht="15.75" customHeight="1" x14ac:dyDescent="0.55000000000000004"/>
    <row r="210" ht="15.75" customHeight="1" x14ac:dyDescent="0.55000000000000004"/>
    <row r="211" ht="15.75" customHeight="1" x14ac:dyDescent="0.55000000000000004"/>
    <row r="212" ht="15.75" customHeight="1" x14ac:dyDescent="0.55000000000000004"/>
    <row r="213" ht="15.75" customHeight="1" x14ac:dyDescent="0.55000000000000004"/>
    <row r="214" ht="15.75" customHeight="1" x14ac:dyDescent="0.55000000000000004"/>
    <row r="215" ht="15.75" customHeight="1" x14ac:dyDescent="0.55000000000000004"/>
    <row r="216" ht="15.75" customHeight="1" x14ac:dyDescent="0.55000000000000004"/>
    <row r="217" ht="15.75" customHeight="1" x14ac:dyDescent="0.55000000000000004"/>
    <row r="218" ht="15.75" customHeight="1" x14ac:dyDescent="0.55000000000000004"/>
    <row r="219" ht="15.75" customHeight="1" x14ac:dyDescent="0.55000000000000004"/>
    <row r="220" ht="15.75" customHeight="1" x14ac:dyDescent="0.55000000000000004"/>
    <row r="221" ht="15.75" customHeight="1" x14ac:dyDescent="0.55000000000000004"/>
    <row r="222" ht="15.75" customHeight="1" x14ac:dyDescent="0.55000000000000004"/>
    <row r="223" ht="15.75" customHeight="1" x14ac:dyDescent="0.55000000000000004"/>
    <row r="224" ht="15.75" customHeight="1" x14ac:dyDescent="0.55000000000000004"/>
    <row r="225" ht="15.75" customHeight="1" x14ac:dyDescent="0.55000000000000004"/>
    <row r="226" ht="15.75" customHeight="1" x14ac:dyDescent="0.55000000000000004"/>
    <row r="227" ht="15.75" customHeight="1" x14ac:dyDescent="0.55000000000000004"/>
    <row r="228" ht="15.75" customHeight="1" x14ac:dyDescent="0.55000000000000004"/>
    <row r="229" ht="15.75" customHeight="1" x14ac:dyDescent="0.55000000000000004"/>
    <row r="230" ht="15.75" customHeight="1" x14ac:dyDescent="0.55000000000000004"/>
    <row r="231" ht="15.75" customHeight="1" x14ac:dyDescent="0.55000000000000004"/>
    <row r="232" ht="15.75" customHeight="1" x14ac:dyDescent="0.55000000000000004"/>
    <row r="233" ht="15.75" customHeight="1" x14ac:dyDescent="0.55000000000000004"/>
    <row r="234" ht="15.75" customHeight="1" x14ac:dyDescent="0.55000000000000004"/>
    <row r="235" ht="15.75" customHeight="1" x14ac:dyDescent="0.55000000000000004"/>
    <row r="236" ht="15.75" customHeight="1" x14ac:dyDescent="0.55000000000000004"/>
    <row r="237" ht="15.75" customHeight="1" x14ac:dyDescent="0.55000000000000004"/>
    <row r="238" ht="15.75" customHeight="1" x14ac:dyDescent="0.55000000000000004"/>
    <row r="239" ht="15.75" customHeight="1" x14ac:dyDescent="0.55000000000000004"/>
    <row r="240" ht="15.75" customHeight="1" x14ac:dyDescent="0.55000000000000004"/>
    <row r="241" ht="15.75" customHeight="1" x14ac:dyDescent="0.55000000000000004"/>
    <row r="242" ht="15.75" customHeight="1" x14ac:dyDescent="0.55000000000000004"/>
    <row r="243" ht="15.75" customHeight="1" x14ac:dyDescent="0.55000000000000004"/>
    <row r="244" ht="15.75" customHeight="1" x14ac:dyDescent="0.55000000000000004"/>
    <row r="245" ht="15.75" customHeight="1" x14ac:dyDescent="0.55000000000000004"/>
    <row r="246" ht="15.75" customHeight="1" x14ac:dyDescent="0.55000000000000004"/>
    <row r="247" ht="15.75" customHeight="1" x14ac:dyDescent="0.55000000000000004"/>
    <row r="248" ht="15.75" customHeight="1" x14ac:dyDescent="0.55000000000000004"/>
    <row r="249" ht="15.75" customHeight="1" x14ac:dyDescent="0.55000000000000004"/>
    <row r="250" ht="15.75" customHeight="1" x14ac:dyDescent="0.55000000000000004"/>
    <row r="251" ht="15.75" customHeight="1" x14ac:dyDescent="0.55000000000000004"/>
    <row r="252" ht="15.75" customHeight="1" x14ac:dyDescent="0.55000000000000004"/>
    <row r="253" ht="15.75" customHeight="1" x14ac:dyDescent="0.55000000000000004"/>
    <row r="254" ht="15.75" customHeight="1" x14ac:dyDescent="0.55000000000000004"/>
    <row r="255" ht="15.75" customHeight="1" x14ac:dyDescent="0.55000000000000004"/>
    <row r="256" ht="15.75" customHeight="1" x14ac:dyDescent="0.55000000000000004"/>
    <row r="257" ht="15.75" customHeight="1" x14ac:dyDescent="0.55000000000000004"/>
    <row r="258" ht="15.75" customHeight="1" x14ac:dyDescent="0.55000000000000004"/>
    <row r="259" ht="15.75" customHeight="1" x14ac:dyDescent="0.55000000000000004"/>
    <row r="260" ht="15.75" customHeight="1" x14ac:dyDescent="0.55000000000000004"/>
    <row r="261" ht="15.75" customHeight="1" x14ac:dyDescent="0.55000000000000004"/>
    <row r="262" ht="15.75" customHeight="1" x14ac:dyDescent="0.55000000000000004"/>
    <row r="263" ht="15.75" customHeight="1" x14ac:dyDescent="0.55000000000000004"/>
    <row r="264" ht="15.75" customHeight="1" x14ac:dyDescent="0.55000000000000004"/>
    <row r="265" ht="15.75" customHeight="1" x14ac:dyDescent="0.55000000000000004"/>
    <row r="266" ht="15.75" customHeight="1" x14ac:dyDescent="0.55000000000000004"/>
    <row r="267" ht="15.75" customHeight="1" x14ac:dyDescent="0.55000000000000004"/>
    <row r="268" ht="15.75" customHeight="1" x14ac:dyDescent="0.55000000000000004"/>
    <row r="269" ht="15.75" customHeight="1" x14ac:dyDescent="0.55000000000000004"/>
    <row r="270" ht="15.75" customHeight="1" x14ac:dyDescent="0.55000000000000004"/>
    <row r="271" ht="15.75" customHeight="1" x14ac:dyDescent="0.55000000000000004"/>
    <row r="272" ht="15.75" customHeight="1" x14ac:dyDescent="0.55000000000000004"/>
    <row r="273" ht="15.75" customHeight="1" x14ac:dyDescent="0.55000000000000004"/>
    <row r="274" ht="15.75" customHeight="1" x14ac:dyDescent="0.55000000000000004"/>
    <row r="275" ht="15.75" customHeight="1" x14ac:dyDescent="0.55000000000000004"/>
    <row r="276" ht="15.75" customHeight="1" x14ac:dyDescent="0.55000000000000004"/>
    <row r="277" ht="15.75" customHeight="1" x14ac:dyDescent="0.55000000000000004"/>
    <row r="278" ht="15.75" customHeight="1" x14ac:dyDescent="0.55000000000000004"/>
    <row r="279" ht="15.75" customHeight="1" x14ac:dyDescent="0.55000000000000004"/>
    <row r="280" ht="15.75" customHeight="1" x14ac:dyDescent="0.55000000000000004"/>
    <row r="281" ht="15.75" customHeight="1" x14ac:dyDescent="0.55000000000000004"/>
    <row r="282" ht="15.75" customHeight="1" x14ac:dyDescent="0.55000000000000004"/>
    <row r="283" ht="15.75" customHeight="1" x14ac:dyDescent="0.55000000000000004"/>
    <row r="284" ht="15.75" customHeight="1" x14ac:dyDescent="0.55000000000000004"/>
    <row r="285" ht="15.75" customHeight="1" x14ac:dyDescent="0.55000000000000004"/>
    <row r="286" ht="15.75" customHeight="1" x14ac:dyDescent="0.55000000000000004"/>
    <row r="287" ht="15.75" customHeight="1" x14ac:dyDescent="0.55000000000000004"/>
    <row r="288" ht="15.75" customHeight="1" x14ac:dyDescent="0.55000000000000004"/>
    <row r="289" ht="15.75" customHeight="1" x14ac:dyDescent="0.55000000000000004"/>
    <row r="290" ht="15.75" customHeight="1" x14ac:dyDescent="0.55000000000000004"/>
    <row r="291" ht="15.75" customHeight="1" x14ac:dyDescent="0.55000000000000004"/>
    <row r="292" ht="15.75" customHeight="1" x14ac:dyDescent="0.55000000000000004"/>
    <row r="293" ht="15.75" customHeight="1" x14ac:dyDescent="0.55000000000000004"/>
    <row r="294" ht="15.75" customHeight="1" x14ac:dyDescent="0.55000000000000004"/>
    <row r="295" ht="15.75" customHeight="1" x14ac:dyDescent="0.55000000000000004"/>
    <row r="296" ht="15.75" customHeight="1" x14ac:dyDescent="0.55000000000000004"/>
    <row r="297" ht="15.75" customHeight="1" x14ac:dyDescent="0.55000000000000004"/>
    <row r="298" ht="15.75" customHeight="1" x14ac:dyDescent="0.55000000000000004"/>
    <row r="299" ht="15.75" customHeight="1" x14ac:dyDescent="0.55000000000000004"/>
    <row r="300" ht="15.75" customHeight="1" x14ac:dyDescent="0.55000000000000004"/>
    <row r="301" ht="15.75" customHeight="1" x14ac:dyDescent="0.55000000000000004"/>
    <row r="302" ht="15.75" customHeight="1" x14ac:dyDescent="0.55000000000000004"/>
    <row r="303" ht="15.75" customHeight="1" x14ac:dyDescent="0.55000000000000004"/>
    <row r="304" ht="15.75" customHeight="1" x14ac:dyDescent="0.55000000000000004"/>
    <row r="305" ht="15.75" customHeight="1" x14ac:dyDescent="0.55000000000000004"/>
    <row r="306" ht="15.75" customHeight="1" x14ac:dyDescent="0.55000000000000004"/>
    <row r="307" ht="15.75" customHeight="1" x14ac:dyDescent="0.55000000000000004"/>
    <row r="308" ht="15.75" customHeight="1" x14ac:dyDescent="0.55000000000000004"/>
    <row r="309" ht="15.75" customHeight="1" x14ac:dyDescent="0.55000000000000004"/>
    <row r="310" ht="15.75" customHeight="1" x14ac:dyDescent="0.55000000000000004"/>
    <row r="311" ht="15.75" customHeight="1" x14ac:dyDescent="0.55000000000000004"/>
    <row r="312" ht="15.75" customHeight="1" x14ac:dyDescent="0.55000000000000004"/>
    <row r="313" ht="15.75" customHeight="1" x14ac:dyDescent="0.55000000000000004"/>
    <row r="314" ht="15.75" customHeight="1" x14ac:dyDescent="0.55000000000000004"/>
    <row r="315" ht="15.75" customHeight="1" x14ac:dyDescent="0.55000000000000004"/>
    <row r="316" ht="15.75" customHeight="1" x14ac:dyDescent="0.55000000000000004"/>
    <row r="317" ht="15.75" customHeight="1" x14ac:dyDescent="0.55000000000000004"/>
    <row r="318" ht="15.75" customHeight="1" x14ac:dyDescent="0.55000000000000004"/>
    <row r="319" ht="15.75" customHeight="1" x14ac:dyDescent="0.55000000000000004"/>
    <row r="320" ht="15.75" customHeight="1" x14ac:dyDescent="0.55000000000000004"/>
    <row r="321" ht="15.75" customHeight="1" x14ac:dyDescent="0.55000000000000004"/>
    <row r="322" ht="15.75" customHeight="1" x14ac:dyDescent="0.55000000000000004"/>
    <row r="323" ht="15.75" customHeight="1" x14ac:dyDescent="0.55000000000000004"/>
    <row r="324" ht="15.75" customHeight="1" x14ac:dyDescent="0.55000000000000004"/>
    <row r="325" ht="15.75" customHeight="1" x14ac:dyDescent="0.55000000000000004"/>
    <row r="326" ht="15.75" customHeight="1" x14ac:dyDescent="0.55000000000000004"/>
    <row r="327" ht="15.75" customHeight="1" x14ac:dyDescent="0.55000000000000004"/>
    <row r="328" ht="15.75" customHeight="1" x14ac:dyDescent="0.55000000000000004"/>
    <row r="329" ht="15.75" customHeight="1" x14ac:dyDescent="0.55000000000000004"/>
    <row r="330" ht="15.75" customHeight="1" x14ac:dyDescent="0.55000000000000004"/>
    <row r="331" ht="15.75" customHeight="1" x14ac:dyDescent="0.55000000000000004"/>
    <row r="332" ht="15.75" customHeight="1" x14ac:dyDescent="0.55000000000000004"/>
    <row r="333" ht="15.75" customHeight="1" x14ac:dyDescent="0.55000000000000004"/>
    <row r="334" ht="15.75" customHeight="1" x14ac:dyDescent="0.55000000000000004"/>
    <row r="335" ht="15.75" customHeight="1" x14ac:dyDescent="0.55000000000000004"/>
    <row r="336" ht="15.75" customHeight="1" x14ac:dyDescent="0.55000000000000004"/>
    <row r="337" ht="15.75" customHeight="1" x14ac:dyDescent="0.55000000000000004"/>
    <row r="338" ht="15.75" customHeight="1" x14ac:dyDescent="0.55000000000000004"/>
    <row r="339" ht="15.75" customHeight="1" x14ac:dyDescent="0.55000000000000004"/>
    <row r="340" ht="15.75" customHeight="1" x14ac:dyDescent="0.55000000000000004"/>
    <row r="341" ht="15.75" customHeight="1" x14ac:dyDescent="0.55000000000000004"/>
    <row r="342" ht="15.75" customHeight="1" x14ac:dyDescent="0.55000000000000004"/>
    <row r="343" ht="15.75" customHeight="1" x14ac:dyDescent="0.55000000000000004"/>
    <row r="344" ht="15.75" customHeight="1" x14ac:dyDescent="0.55000000000000004"/>
    <row r="345" ht="15.75" customHeight="1" x14ac:dyDescent="0.55000000000000004"/>
    <row r="346" ht="15.75" customHeight="1" x14ac:dyDescent="0.55000000000000004"/>
    <row r="347" ht="15.75" customHeight="1" x14ac:dyDescent="0.55000000000000004"/>
    <row r="348" ht="15.75" customHeight="1" x14ac:dyDescent="0.55000000000000004"/>
    <row r="349" ht="15.75" customHeight="1" x14ac:dyDescent="0.55000000000000004"/>
    <row r="350" ht="15.75" customHeight="1" x14ac:dyDescent="0.55000000000000004"/>
    <row r="351" ht="15.75" customHeight="1" x14ac:dyDescent="0.55000000000000004"/>
    <row r="352" ht="15.75" customHeight="1" x14ac:dyDescent="0.55000000000000004"/>
    <row r="353" ht="15.75" customHeight="1" x14ac:dyDescent="0.55000000000000004"/>
    <row r="354" ht="15.75" customHeight="1" x14ac:dyDescent="0.55000000000000004"/>
    <row r="355" ht="15.75" customHeight="1" x14ac:dyDescent="0.55000000000000004"/>
    <row r="356" ht="15.75" customHeight="1" x14ac:dyDescent="0.55000000000000004"/>
    <row r="357" ht="15.75" customHeight="1" x14ac:dyDescent="0.55000000000000004"/>
    <row r="358" ht="15.75" customHeight="1" x14ac:dyDescent="0.55000000000000004"/>
    <row r="359" ht="15.75" customHeight="1" x14ac:dyDescent="0.55000000000000004"/>
    <row r="360" ht="15.75" customHeight="1" x14ac:dyDescent="0.55000000000000004"/>
    <row r="361" ht="15.75" customHeight="1" x14ac:dyDescent="0.55000000000000004"/>
    <row r="362" ht="15.75" customHeight="1" x14ac:dyDescent="0.55000000000000004"/>
    <row r="363" ht="15.75" customHeight="1" x14ac:dyDescent="0.55000000000000004"/>
    <row r="364" ht="15.75" customHeight="1" x14ac:dyDescent="0.55000000000000004"/>
    <row r="365" ht="15.75" customHeight="1" x14ac:dyDescent="0.55000000000000004"/>
    <row r="366" ht="15.75" customHeight="1" x14ac:dyDescent="0.55000000000000004"/>
    <row r="367" ht="15.75" customHeight="1" x14ac:dyDescent="0.55000000000000004"/>
    <row r="368" ht="15.75" customHeight="1" x14ac:dyDescent="0.55000000000000004"/>
    <row r="369" ht="15.75" customHeight="1" x14ac:dyDescent="0.55000000000000004"/>
    <row r="370" ht="15.75" customHeight="1" x14ac:dyDescent="0.55000000000000004"/>
    <row r="371" ht="15.75" customHeight="1" x14ac:dyDescent="0.55000000000000004"/>
    <row r="372" ht="15.75" customHeight="1" x14ac:dyDescent="0.55000000000000004"/>
    <row r="373" ht="15.75" customHeight="1" x14ac:dyDescent="0.55000000000000004"/>
    <row r="374" ht="15.75" customHeight="1" x14ac:dyDescent="0.55000000000000004"/>
    <row r="375" ht="15.75" customHeight="1" x14ac:dyDescent="0.55000000000000004"/>
    <row r="376" ht="15.75" customHeight="1" x14ac:dyDescent="0.55000000000000004"/>
    <row r="377" ht="15.75" customHeight="1" x14ac:dyDescent="0.55000000000000004"/>
    <row r="378" ht="15.75" customHeight="1" x14ac:dyDescent="0.55000000000000004"/>
    <row r="379" ht="15.75" customHeight="1" x14ac:dyDescent="0.55000000000000004"/>
    <row r="380" ht="15.75" customHeight="1" x14ac:dyDescent="0.55000000000000004"/>
    <row r="381" ht="15.75" customHeight="1" x14ac:dyDescent="0.55000000000000004"/>
    <row r="382" ht="15.75" customHeight="1" x14ac:dyDescent="0.55000000000000004"/>
    <row r="383" ht="15.75" customHeight="1" x14ac:dyDescent="0.55000000000000004"/>
    <row r="384" ht="15.75" customHeight="1" x14ac:dyDescent="0.55000000000000004"/>
    <row r="385" ht="15.75" customHeight="1" x14ac:dyDescent="0.55000000000000004"/>
    <row r="386" ht="15.75" customHeight="1" x14ac:dyDescent="0.55000000000000004"/>
    <row r="387" ht="15.75" customHeight="1" x14ac:dyDescent="0.55000000000000004"/>
    <row r="388" ht="15.75" customHeight="1" x14ac:dyDescent="0.55000000000000004"/>
    <row r="389" ht="15.75" customHeight="1" x14ac:dyDescent="0.55000000000000004"/>
    <row r="390" ht="15.75" customHeight="1" x14ac:dyDescent="0.55000000000000004"/>
    <row r="391" ht="15.75" customHeight="1" x14ac:dyDescent="0.55000000000000004"/>
    <row r="392" ht="15.75" customHeight="1" x14ac:dyDescent="0.55000000000000004"/>
    <row r="393" ht="15.75" customHeight="1" x14ac:dyDescent="0.55000000000000004"/>
    <row r="394" ht="15.75" customHeight="1" x14ac:dyDescent="0.55000000000000004"/>
    <row r="395" ht="15.75" customHeight="1" x14ac:dyDescent="0.55000000000000004"/>
    <row r="396" ht="15.75" customHeight="1" x14ac:dyDescent="0.55000000000000004"/>
    <row r="397" ht="15.75" customHeight="1" x14ac:dyDescent="0.55000000000000004"/>
    <row r="398" ht="15.75" customHeight="1" x14ac:dyDescent="0.55000000000000004"/>
    <row r="399" ht="15.75" customHeight="1" x14ac:dyDescent="0.55000000000000004"/>
    <row r="400" ht="15.75" customHeight="1" x14ac:dyDescent="0.55000000000000004"/>
    <row r="401" ht="15.75" customHeight="1" x14ac:dyDescent="0.55000000000000004"/>
    <row r="402" ht="15.75" customHeight="1" x14ac:dyDescent="0.55000000000000004"/>
    <row r="403" ht="15.75" customHeight="1" x14ac:dyDescent="0.55000000000000004"/>
    <row r="404" ht="15.75" customHeight="1" x14ac:dyDescent="0.55000000000000004"/>
    <row r="405" ht="15.75" customHeight="1" x14ac:dyDescent="0.55000000000000004"/>
    <row r="406" ht="15.75" customHeight="1" x14ac:dyDescent="0.55000000000000004"/>
    <row r="407" ht="15.75" customHeight="1" x14ac:dyDescent="0.55000000000000004"/>
    <row r="408" ht="15.75" customHeight="1" x14ac:dyDescent="0.55000000000000004"/>
    <row r="409" ht="15.75" customHeight="1" x14ac:dyDescent="0.55000000000000004"/>
    <row r="410" ht="15.75" customHeight="1" x14ac:dyDescent="0.55000000000000004"/>
    <row r="411" ht="15.75" customHeight="1" x14ac:dyDescent="0.55000000000000004"/>
    <row r="412" ht="15.75" customHeight="1" x14ac:dyDescent="0.55000000000000004"/>
    <row r="413" ht="15.75" customHeight="1" x14ac:dyDescent="0.55000000000000004"/>
    <row r="414" ht="15.75" customHeight="1" x14ac:dyDescent="0.55000000000000004"/>
    <row r="415" ht="15.75" customHeight="1" x14ac:dyDescent="0.55000000000000004"/>
    <row r="416" ht="15.75" customHeight="1" x14ac:dyDescent="0.55000000000000004"/>
    <row r="417" ht="15.75" customHeight="1" x14ac:dyDescent="0.55000000000000004"/>
    <row r="418" ht="15.75" customHeight="1" x14ac:dyDescent="0.55000000000000004"/>
    <row r="419" ht="15.75" customHeight="1" x14ac:dyDescent="0.55000000000000004"/>
    <row r="420" ht="15.75" customHeight="1" x14ac:dyDescent="0.55000000000000004"/>
    <row r="421" ht="15.75" customHeight="1" x14ac:dyDescent="0.55000000000000004"/>
    <row r="422" ht="15.75" customHeight="1" x14ac:dyDescent="0.55000000000000004"/>
    <row r="423" ht="15.75" customHeight="1" x14ac:dyDescent="0.55000000000000004"/>
    <row r="424" ht="15.75" customHeight="1" x14ac:dyDescent="0.55000000000000004"/>
    <row r="425" ht="15.75" customHeight="1" x14ac:dyDescent="0.55000000000000004"/>
    <row r="426" ht="15.75" customHeight="1" x14ac:dyDescent="0.55000000000000004"/>
    <row r="427" ht="15.75" customHeight="1" x14ac:dyDescent="0.55000000000000004"/>
    <row r="428" ht="15.75" customHeight="1" x14ac:dyDescent="0.55000000000000004"/>
    <row r="429" ht="15.75" customHeight="1" x14ac:dyDescent="0.55000000000000004"/>
    <row r="430" ht="15.75" customHeight="1" x14ac:dyDescent="0.55000000000000004"/>
    <row r="431" ht="15.75" customHeight="1" x14ac:dyDescent="0.55000000000000004"/>
    <row r="432" ht="15.75" customHeight="1" x14ac:dyDescent="0.55000000000000004"/>
    <row r="433" ht="15.75" customHeight="1" x14ac:dyDescent="0.55000000000000004"/>
    <row r="434" ht="15.75" customHeight="1" x14ac:dyDescent="0.55000000000000004"/>
    <row r="435" ht="15.75" customHeight="1" x14ac:dyDescent="0.55000000000000004"/>
    <row r="436" ht="15.75" customHeight="1" x14ac:dyDescent="0.55000000000000004"/>
    <row r="437" ht="15.75" customHeight="1" x14ac:dyDescent="0.55000000000000004"/>
    <row r="438" ht="15.75" customHeight="1" x14ac:dyDescent="0.55000000000000004"/>
    <row r="439" ht="15.75" customHeight="1" x14ac:dyDescent="0.55000000000000004"/>
    <row r="440" ht="15.75" customHeight="1" x14ac:dyDescent="0.55000000000000004"/>
    <row r="441" ht="15.75" customHeight="1" x14ac:dyDescent="0.55000000000000004"/>
    <row r="442" ht="15.75" customHeight="1" x14ac:dyDescent="0.55000000000000004"/>
    <row r="443" ht="15.75" customHeight="1" x14ac:dyDescent="0.55000000000000004"/>
    <row r="444" ht="15.75" customHeight="1" x14ac:dyDescent="0.55000000000000004"/>
    <row r="445" ht="15.75" customHeight="1" x14ac:dyDescent="0.55000000000000004"/>
    <row r="446" ht="15.75" customHeight="1" x14ac:dyDescent="0.55000000000000004"/>
    <row r="447" ht="15.75" customHeight="1" x14ac:dyDescent="0.55000000000000004"/>
    <row r="448" ht="15.75" customHeight="1" x14ac:dyDescent="0.55000000000000004"/>
    <row r="449" ht="15.75" customHeight="1" x14ac:dyDescent="0.55000000000000004"/>
    <row r="450" ht="15.75" customHeight="1" x14ac:dyDescent="0.55000000000000004"/>
    <row r="451" ht="15.75" customHeight="1" x14ac:dyDescent="0.55000000000000004"/>
    <row r="452" ht="15.75" customHeight="1" x14ac:dyDescent="0.55000000000000004"/>
    <row r="453" ht="15.75" customHeight="1" x14ac:dyDescent="0.55000000000000004"/>
    <row r="454" ht="15.75" customHeight="1" x14ac:dyDescent="0.55000000000000004"/>
    <row r="455" ht="15.75" customHeight="1" x14ac:dyDescent="0.55000000000000004"/>
    <row r="456" ht="15.75" customHeight="1" x14ac:dyDescent="0.55000000000000004"/>
    <row r="457" ht="15.75" customHeight="1" x14ac:dyDescent="0.55000000000000004"/>
    <row r="458" ht="15.75" customHeight="1" x14ac:dyDescent="0.55000000000000004"/>
    <row r="459" ht="15.75" customHeight="1" x14ac:dyDescent="0.55000000000000004"/>
    <row r="460" ht="15.75" customHeight="1" x14ac:dyDescent="0.55000000000000004"/>
    <row r="461" ht="15.75" customHeight="1" x14ac:dyDescent="0.55000000000000004"/>
    <row r="462" ht="15.75" customHeight="1" x14ac:dyDescent="0.55000000000000004"/>
    <row r="463" ht="15.75" customHeight="1" x14ac:dyDescent="0.55000000000000004"/>
    <row r="464" ht="15.75" customHeight="1" x14ac:dyDescent="0.55000000000000004"/>
    <row r="465" ht="15.75" customHeight="1" x14ac:dyDescent="0.55000000000000004"/>
    <row r="466" ht="15.75" customHeight="1" x14ac:dyDescent="0.55000000000000004"/>
    <row r="467" ht="15.75" customHeight="1" x14ac:dyDescent="0.55000000000000004"/>
    <row r="468" ht="15.75" customHeight="1" x14ac:dyDescent="0.55000000000000004"/>
    <row r="469" ht="15.75" customHeight="1" x14ac:dyDescent="0.55000000000000004"/>
    <row r="470" ht="15.75" customHeight="1" x14ac:dyDescent="0.55000000000000004"/>
    <row r="471" ht="15.75" customHeight="1" x14ac:dyDescent="0.55000000000000004"/>
    <row r="472" ht="15.75" customHeight="1" x14ac:dyDescent="0.55000000000000004"/>
    <row r="473" ht="15.75" customHeight="1" x14ac:dyDescent="0.55000000000000004"/>
    <row r="474" ht="15.75" customHeight="1" x14ac:dyDescent="0.55000000000000004"/>
    <row r="475" ht="15.75" customHeight="1" x14ac:dyDescent="0.55000000000000004"/>
    <row r="476" ht="15.75" customHeight="1" x14ac:dyDescent="0.55000000000000004"/>
    <row r="477" ht="15.75" customHeight="1" x14ac:dyDescent="0.55000000000000004"/>
    <row r="478" ht="15.75" customHeight="1" x14ac:dyDescent="0.55000000000000004"/>
    <row r="479" ht="15.75" customHeight="1" x14ac:dyDescent="0.55000000000000004"/>
    <row r="480" ht="15.75" customHeight="1" x14ac:dyDescent="0.55000000000000004"/>
    <row r="481" ht="15.75" customHeight="1" x14ac:dyDescent="0.55000000000000004"/>
    <row r="482" ht="15.75" customHeight="1" x14ac:dyDescent="0.55000000000000004"/>
    <row r="483" ht="15.75" customHeight="1" x14ac:dyDescent="0.55000000000000004"/>
    <row r="484" ht="15.75" customHeight="1" x14ac:dyDescent="0.55000000000000004"/>
    <row r="485" ht="15.75" customHeight="1" x14ac:dyDescent="0.55000000000000004"/>
    <row r="486" ht="15.75" customHeight="1" x14ac:dyDescent="0.55000000000000004"/>
    <row r="487" ht="15.75" customHeight="1" x14ac:dyDescent="0.55000000000000004"/>
    <row r="488" ht="15.75" customHeight="1" x14ac:dyDescent="0.55000000000000004"/>
    <row r="489" ht="15.75" customHeight="1" x14ac:dyDescent="0.55000000000000004"/>
    <row r="490" ht="15.75" customHeight="1" x14ac:dyDescent="0.55000000000000004"/>
    <row r="491" ht="15.75" customHeight="1" x14ac:dyDescent="0.55000000000000004"/>
    <row r="492" ht="15.75" customHeight="1" x14ac:dyDescent="0.55000000000000004"/>
    <row r="493" ht="15.75" customHeight="1" x14ac:dyDescent="0.55000000000000004"/>
    <row r="494" ht="15.75" customHeight="1" x14ac:dyDescent="0.55000000000000004"/>
    <row r="495" ht="15.75" customHeight="1" x14ac:dyDescent="0.55000000000000004"/>
    <row r="496" ht="15.75" customHeight="1" x14ac:dyDescent="0.55000000000000004"/>
    <row r="497" ht="15.75" customHeight="1" x14ac:dyDescent="0.55000000000000004"/>
    <row r="498" ht="15.75" customHeight="1" x14ac:dyDescent="0.55000000000000004"/>
    <row r="499" ht="15.75" customHeight="1" x14ac:dyDescent="0.55000000000000004"/>
    <row r="500" ht="15.75" customHeight="1" x14ac:dyDescent="0.55000000000000004"/>
    <row r="501" ht="15.75" customHeight="1" x14ac:dyDescent="0.55000000000000004"/>
    <row r="502" ht="15.75" customHeight="1" x14ac:dyDescent="0.55000000000000004"/>
    <row r="503" ht="15.75" customHeight="1" x14ac:dyDescent="0.55000000000000004"/>
    <row r="504" ht="15.75" customHeight="1" x14ac:dyDescent="0.55000000000000004"/>
    <row r="505" ht="15.75" customHeight="1" x14ac:dyDescent="0.55000000000000004"/>
    <row r="506" ht="15.75" customHeight="1" x14ac:dyDescent="0.55000000000000004"/>
    <row r="507" ht="15.75" customHeight="1" x14ac:dyDescent="0.55000000000000004"/>
    <row r="508" ht="15.75" customHeight="1" x14ac:dyDescent="0.55000000000000004"/>
    <row r="509" ht="15.75" customHeight="1" x14ac:dyDescent="0.55000000000000004"/>
    <row r="510" ht="15.75" customHeight="1" x14ac:dyDescent="0.55000000000000004"/>
    <row r="511" ht="15.75" customHeight="1" x14ac:dyDescent="0.55000000000000004"/>
    <row r="512" ht="15.75" customHeight="1" x14ac:dyDescent="0.55000000000000004"/>
    <row r="513" ht="15.75" customHeight="1" x14ac:dyDescent="0.55000000000000004"/>
    <row r="514" ht="15.75" customHeight="1" x14ac:dyDescent="0.55000000000000004"/>
    <row r="515" ht="15.75" customHeight="1" x14ac:dyDescent="0.55000000000000004"/>
    <row r="516" ht="15.75" customHeight="1" x14ac:dyDescent="0.55000000000000004"/>
    <row r="517" ht="15.75" customHeight="1" x14ac:dyDescent="0.55000000000000004"/>
    <row r="518" ht="15.75" customHeight="1" x14ac:dyDescent="0.55000000000000004"/>
    <row r="519" ht="15.75" customHeight="1" x14ac:dyDescent="0.55000000000000004"/>
    <row r="520" ht="15.75" customHeight="1" x14ac:dyDescent="0.55000000000000004"/>
    <row r="521" ht="15.75" customHeight="1" x14ac:dyDescent="0.55000000000000004"/>
    <row r="522" ht="15.75" customHeight="1" x14ac:dyDescent="0.55000000000000004"/>
    <row r="523" ht="15.75" customHeight="1" x14ac:dyDescent="0.55000000000000004"/>
    <row r="524" ht="15.75" customHeight="1" x14ac:dyDescent="0.55000000000000004"/>
    <row r="525" ht="15.75" customHeight="1" x14ac:dyDescent="0.55000000000000004"/>
    <row r="526" ht="15.75" customHeight="1" x14ac:dyDescent="0.55000000000000004"/>
    <row r="527" ht="15.75" customHeight="1" x14ac:dyDescent="0.55000000000000004"/>
    <row r="528" ht="15.75" customHeight="1" x14ac:dyDescent="0.55000000000000004"/>
    <row r="529" ht="15.75" customHeight="1" x14ac:dyDescent="0.55000000000000004"/>
    <row r="530" ht="15.75" customHeight="1" x14ac:dyDescent="0.55000000000000004"/>
    <row r="531" ht="15.75" customHeight="1" x14ac:dyDescent="0.55000000000000004"/>
    <row r="532" ht="15.75" customHeight="1" x14ac:dyDescent="0.55000000000000004"/>
    <row r="533" ht="15.75" customHeight="1" x14ac:dyDescent="0.55000000000000004"/>
    <row r="534" ht="15.75" customHeight="1" x14ac:dyDescent="0.55000000000000004"/>
    <row r="535" ht="15.75" customHeight="1" x14ac:dyDescent="0.55000000000000004"/>
    <row r="536" ht="15.75" customHeight="1" x14ac:dyDescent="0.55000000000000004"/>
    <row r="537" ht="15.75" customHeight="1" x14ac:dyDescent="0.55000000000000004"/>
    <row r="538" ht="15.75" customHeight="1" x14ac:dyDescent="0.55000000000000004"/>
    <row r="539" ht="15.75" customHeight="1" x14ac:dyDescent="0.55000000000000004"/>
    <row r="540" ht="15.75" customHeight="1" x14ac:dyDescent="0.55000000000000004"/>
    <row r="541" ht="15.75" customHeight="1" x14ac:dyDescent="0.55000000000000004"/>
    <row r="542" ht="15.75" customHeight="1" x14ac:dyDescent="0.55000000000000004"/>
    <row r="543" ht="15.75" customHeight="1" x14ac:dyDescent="0.55000000000000004"/>
    <row r="544" ht="15.75" customHeight="1" x14ac:dyDescent="0.55000000000000004"/>
    <row r="545" ht="15.75" customHeight="1" x14ac:dyDescent="0.55000000000000004"/>
    <row r="546" ht="15.75" customHeight="1" x14ac:dyDescent="0.55000000000000004"/>
    <row r="547" ht="15.75" customHeight="1" x14ac:dyDescent="0.55000000000000004"/>
    <row r="548" ht="15.75" customHeight="1" x14ac:dyDescent="0.55000000000000004"/>
    <row r="549" ht="15.75" customHeight="1" x14ac:dyDescent="0.55000000000000004"/>
    <row r="550" ht="15.75" customHeight="1" x14ac:dyDescent="0.55000000000000004"/>
    <row r="551" ht="15.75" customHeight="1" x14ac:dyDescent="0.55000000000000004"/>
    <row r="552" ht="15.75" customHeight="1" x14ac:dyDescent="0.55000000000000004"/>
    <row r="553" ht="15.75" customHeight="1" x14ac:dyDescent="0.55000000000000004"/>
    <row r="554" ht="15.75" customHeight="1" x14ac:dyDescent="0.55000000000000004"/>
    <row r="555" ht="15.75" customHeight="1" x14ac:dyDescent="0.55000000000000004"/>
    <row r="556" ht="15.75" customHeight="1" x14ac:dyDescent="0.55000000000000004"/>
    <row r="557" ht="15.75" customHeight="1" x14ac:dyDescent="0.55000000000000004"/>
    <row r="558" ht="15.75" customHeight="1" x14ac:dyDescent="0.55000000000000004"/>
    <row r="559" ht="15.75" customHeight="1" x14ac:dyDescent="0.55000000000000004"/>
    <row r="560" ht="15.75" customHeight="1" x14ac:dyDescent="0.55000000000000004"/>
    <row r="561" ht="15.75" customHeight="1" x14ac:dyDescent="0.55000000000000004"/>
    <row r="562" ht="15.75" customHeight="1" x14ac:dyDescent="0.55000000000000004"/>
    <row r="563" ht="15.75" customHeight="1" x14ac:dyDescent="0.55000000000000004"/>
    <row r="564" ht="15.75" customHeight="1" x14ac:dyDescent="0.55000000000000004"/>
    <row r="565" ht="15.75" customHeight="1" x14ac:dyDescent="0.55000000000000004"/>
    <row r="566" ht="15.75" customHeight="1" x14ac:dyDescent="0.55000000000000004"/>
    <row r="567" ht="15.75" customHeight="1" x14ac:dyDescent="0.55000000000000004"/>
    <row r="568" ht="15.75" customHeight="1" x14ac:dyDescent="0.55000000000000004"/>
    <row r="569" ht="15.75" customHeight="1" x14ac:dyDescent="0.55000000000000004"/>
    <row r="570" ht="15.75" customHeight="1" x14ac:dyDescent="0.55000000000000004"/>
    <row r="571" ht="15.75" customHeight="1" x14ac:dyDescent="0.55000000000000004"/>
    <row r="572" ht="15.75" customHeight="1" x14ac:dyDescent="0.55000000000000004"/>
    <row r="573" ht="15.75" customHeight="1" x14ac:dyDescent="0.55000000000000004"/>
    <row r="574" ht="15.75" customHeight="1" x14ac:dyDescent="0.55000000000000004"/>
    <row r="575" ht="15.75" customHeight="1" x14ac:dyDescent="0.55000000000000004"/>
    <row r="576" ht="15.75" customHeight="1" x14ac:dyDescent="0.55000000000000004"/>
    <row r="577" ht="15.75" customHeight="1" x14ac:dyDescent="0.55000000000000004"/>
    <row r="578" ht="15.75" customHeight="1" x14ac:dyDescent="0.55000000000000004"/>
    <row r="579" ht="15.75" customHeight="1" x14ac:dyDescent="0.55000000000000004"/>
    <row r="580" ht="15.75" customHeight="1" x14ac:dyDescent="0.55000000000000004"/>
    <row r="581" ht="15.75" customHeight="1" x14ac:dyDescent="0.55000000000000004"/>
    <row r="582" ht="15.75" customHeight="1" x14ac:dyDescent="0.55000000000000004"/>
    <row r="583" ht="15.75" customHeight="1" x14ac:dyDescent="0.55000000000000004"/>
    <row r="584" ht="15.75" customHeight="1" x14ac:dyDescent="0.55000000000000004"/>
    <row r="585" ht="15.75" customHeight="1" x14ac:dyDescent="0.55000000000000004"/>
    <row r="586" ht="15.75" customHeight="1" x14ac:dyDescent="0.55000000000000004"/>
    <row r="587" ht="15.75" customHeight="1" x14ac:dyDescent="0.55000000000000004"/>
    <row r="588" ht="15.75" customHeight="1" x14ac:dyDescent="0.55000000000000004"/>
    <row r="589" ht="15.75" customHeight="1" x14ac:dyDescent="0.55000000000000004"/>
    <row r="590" ht="15.75" customHeight="1" x14ac:dyDescent="0.55000000000000004"/>
    <row r="591" ht="15.75" customHeight="1" x14ac:dyDescent="0.55000000000000004"/>
    <row r="592" ht="15.75" customHeight="1" x14ac:dyDescent="0.55000000000000004"/>
    <row r="593" ht="15.75" customHeight="1" x14ac:dyDescent="0.55000000000000004"/>
    <row r="594" ht="15.75" customHeight="1" x14ac:dyDescent="0.55000000000000004"/>
    <row r="595" ht="15.75" customHeight="1" x14ac:dyDescent="0.55000000000000004"/>
    <row r="596" ht="15.75" customHeight="1" x14ac:dyDescent="0.55000000000000004"/>
    <row r="597" ht="15.75" customHeight="1" x14ac:dyDescent="0.55000000000000004"/>
    <row r="598" ht="15.75" customHeight="1" x14ac:dyDescent="0.55000000000000004"/>
    <row r="599" ht="15.75" customHeight="1" x14ac:dyDescent="0.55000000000000004"/>
    <row r="600" ht="15.75" customHeight="1" x14ac:dyDescent="0.55000000000000004"/>
    <row r="601" ht="15.75" customHeight="1" x14ac:dyDescent="0.55000000000000004"/>
    <row r="602" ht="15.75" customHeight="1" x14ac:dyDescent="0.55000000000000004"/>
    <row r="603" ht="15.75" customHeight="1" x14ac:dyDescent="0.55000000000000004"/>
    <row r="604" ht="15.75" customHeight="1" x14ac:dyDescent="0.55000000000000004"/>
    <row r="605" ht="15.75" customHeight="1" x14ac:dyDescent="0.55000000000000004"/>
    <row r="606" ht="15.75" customHeight="1" x14ac:dyDescent="0.55000000000000004"/>
    <row r="607" ht="15.75" customHeight="1" x14ac:dyDescent="0.55000000000000004"/>
    <row r="608" ht="15.75" customHeight="1" x14ac:dyDescent="0.55000000000000004"/>
    <row r="609" ht="15.75" customHeight="1" x14ac:dyDescent="0.55000000000000004"/>
    <row r="610" ht="15.75" customHeight="1" x14ac:dyDescent="0.55000000000000004"/>
    <row r="611" ht="15.75" customHeight="1" x14ac:dyDescent="0.55000000000000004"/>
    <row r="612" ht="15.75" customHeight="1" x14ac:dyDescent="0.55000000000000004"/>
    <row r="613" ht="15.75" customHeight="1" x14ac:dyDescent="0.55000000000000004"/>
    <row r="614" ht="15.75" customHeight="1" x14ac:dyDescent="0.55000000000000004"/>
    <row r="615" ht="15.75" customHeight="1" x14ac:dyDescent="0.55000000000000004"/>
    <row r="616" ht="15.75" customHeight="1" x14ac:dyDescent="0.55000000000000004"/>
    <row r="617" ht="15.75" customHeight="1" x14ac:dyDescent="0.55000000000000004"/>
    <row r="618" ht="15.75" customHeight="1" x14ac:dyDescent="0.55000000000000004"/>
    <row r="619" ht="15.75" customHeight="1" x14ac:dyDescent="0.55000000000000004"/>
    <row r="620" ht="15.75" customHeight="1" x14ac:dyDescent="0.55000000000000004"/>
    <row r="621" ht="15.75" customHeight="1" x14ac:dyDescent="0.55000000000000004"/>
    <row r="622" ht="15.75" customHeight="1" x14ac:dyDescent="0.55000000000000004"/>
    <row r="623" ht="15.75" customHeight="1" x14ac:dyDescent="0.55000000000000004"/>
    <row r="624" ht="15.75" customHeight="1" x14ac:dyDescent="0.55000000000000004"/>
    <row r="625" ht="15.75" customHeight="1" x14ac:dyDescent="0.55000000000000004"/>
    <row r="626" ht="15.75" customHeight="1" x14ac:dyDescent="0.55000000000000004"/>
    <row r="627" ht="15.75" customHeight="1" x14ac:dyDescent="0.55000000000000004"/>
    <row r="628" ht="15.75" customHeight="1" x14ac:dyDescent="0.55000000000000004"/>
    <row r="629" ht="15.75" customHeight="1" x14ac:dyDescent="0.55000000000000004"/>
    <row r="630" ht="15.75" customHeight="1" x14ac:dyDescent="0.55000000000000004"/>
    <row r="631" ht="15.75" customHeight="1" x14ac:dyDescent="0.55000000000000004"/>
    <row r="632" ht="15.75" customHeight="1" x14ac:dyDescent="0.55000000000000004"/>
    <row r="633" ht="15.75" customHeight="1" x14ac:dyDescent="0.55000000000000004"/>
    <row r="634" ht="15.75" customHeight="1" x14ac:dyDescent="0.55000000000000004"/>
    <row r="635" ht="15.75" customHeight="1" x14ac:dyDescent="0.55000000000000004"/>
    <row r="636" ht="15.75" customHeight="1" x14ac:dyDescent="0.55000000000000004"/>
    <row r="637" ht="15.75" customHeight="1" x14ac:dyDescent="0.55000000000000004"/>
    <row r="638" ht="15.75" customHeight="1" x14ac:dyDescent="0.55000000000000004"/>
    <row r="639" ht="15.75" customHeight="1" x14ac:dyDescent="0.55000000000000004"/>
    <row r="640" ht="15.75" customHeight="1" x14ac:dyDescent="0.55000000000000004"/>
    <row r="641" ht="15.75" customHeight="1" x14ac:dyDescent="0.55000000000000004"/>
    <row r="642" ht="15.75" customHeight="1" x14ac:dyDescent="0.55000000000000004"/>
    <row r="643" ht="15.75" customHeight="1" x14ac:dyDescent="0.55000000000000004"/>
    <row r="644" ht="15.75" customHeight="1" x14ac:dyDescent="0.55000000000000004"/>
    <row r="645" ht="15.75" customHeight="1" x14ac:dyDescent="0.55000000000000004"/>
    <row r="646" ht="15.75" customHeight="1" x14ac:dyDescent="0.55000000000000004"/>
    <row r="647" ht="15.75" customHeight="1" x14ac:dyDescent="0.55000000000000004"/>
    <row r="648" ht="15.75" customHeight="1" x14ac:dyDescent="0.55000000000000004"/>
    <row r="649" ht="15.75" customHeight="1" x14ac:dyDescent="0.55000000000000004"/>
    <row r="650" ht="15.75" customHeight="1" x14ac:dyDescent="0.55000000000000004"/>
    <row r="651" ht="15.75" customHeight="1" x14ac:dyDescent="0.55000000000000004"/>
    <row r="652" ht="15.75" customHeight="1" x14ac:dyDescent="0.55000000000000004"/>
    <row r="653" ht="15.75" customHeight="1" x14ac:dyDescent="0.55000000000000004"/>
    <row r="654" ht="15.75" customHeight="1" x14ac:dyDescent="0.55000000000000004"/>
    <row r="655" ht="15.75" customHeight="1" x14ac:dyDescent="0.55000000000000004"/>
    <row r="656" ht="15.75" customHeight="1" x14ac:dyDescent="0.55000000000000004"/>
    <row r="657" ht="15.75" customHeight="1" x14ac:dyDescent="0.55000000000000004"/>
    <row r="658" ht="15.75" customHeight="1" x14ac:dyDescent="0.55000000000000004"/>
    <row r="659" ht="15.75" customHeight="1" x14ac:dyDescent="0.55000000000000004"/>
    <row r="660" ht="15.75" customHeight="1" x14ac:dyDescent="0.55000000000000004"/>
    <row r="661" ht="15.75" customHeight="1" x14ac:dyDescent="0.55000000000000004"/>
    <row r="662" ht="15.75" customHeight="1" x14ac:dyDescent="0.55000000000000004"/>
    <row r="663" ht="15.75" customHeight="1" x14ac:dyDescent="0.55000000000000004"/>
    <row r="664" ht="15.75" customHeight="1" x14ac:dyDescent="0.55000000000000004"/>
    <row r="665" ht="15.75" customHeight="1" x14ac:dyDescent="0.55000000000000004"/>
    <row r="666" ht="15.75" customHeight="1" x14ac:dyDescent="0.55000000000000004"/>
    <row r="667" ht="15.75" customHeight="1" x14ac:dyDescent="0.55000000000000004"/>
    <row r="668" ht="15.75" customHeight="1" x14ac:dyDescent="0.55000000000000004"/>
    <row r="669" ht="15.75" customHeight="1" x14ac:dyDescent="0.55000000000000004"/>
    <row r="670" ht="15.75" customHeight="1" x14ac:dyDescent="0.55000000000000004"/>
    <row r="671" ht="15.75" customHeight="1" x14ac:dyDescent="0.55000000000000004"/>
    <row r="672" ht="15.75" customHeight="1" x14ac:dyDescent="0.55000000000000004"/>
    <row r="673" ht="15.75" customHeight="1" x14ac:dyDescent="0.55000000000000004"/>
    <row r="674" ht="15.75" customHeight="1" x14ac:dyDescent="0.55000000000000004"/>
    <row r="675" ht="15.75" customHeight="1" x14ac:dyDescent="0.55000000000000004"/>
    <row r="676" ht="15.75" customHeight="1" x14ac:dyDescent="0.55000000000000004"/>
    <row r="677" ht="15.75" customHeight="1" x14ac:dyDescent="0.55000000000000004"/>
    <row r="678" ht="15.75" customHeight="1" x14ac:dyDescent="0.55000000000000004"/>
    <row r="679" ht="15.75" customHeight="1" x14ac:dyDescent="0.55000000000000004"/>
    <row r="680" ht="15.75" customHeight="1" x14ac:dyDescent="0.55000000000000004"/>
    <row r="681" ht="15.75" customHeight="1" x14ac:dyDescent="0.55000000000000004"/>
    <row r="682" ht="15.75" customHeight="1" x14ac:dyDescent="0.55000000000000004"/>
    <row r="683" ht="15.75" customHeight="1" x14ac:dyDescent="0.55000000000000004"/>
    <row r="684" ht="15.75" customHeight="1" x14ac:dyDescent="0.55000000000000004"/>
    <row r="685" ht="15.75" customHeight="1" x14ac:dyDescent="0.55000000000000004"/>
    <row r="686" ht="15.75" customHeight="1" x14ac:dyDescent="0.55000000000000004"/>
    <row r="687" ht="15.75" customHeight="1" x14ac:dyDescent="0.55000000000000004"/>
    <row r="688" ht="15.75" customHeight="1" x14ac:dyDescent="0.55000000000000004"/>
    <row r="689" ht="15.75" customHeight="1" x14ac:dyDescent="0.55000000000000004"/>
    <row r="690" ht="15.75" customHeight="1" x14ac:dyDescent="0.55000000000000004"/>
    <row r="691" ht="15.75" customHeight="1" x14ac:dyDescent="0.55000000000000004"/>
    <row r="692" ht="15.75" customHeight="1" x14ac:dyDescent="0.55000000000000004"/>
    <row r="693" ht="15.75" customHeight="1" x14ac:dyDescent="0.55000000000000004"/>
    <row r="694" ht="15.75" customHeight="1" x14ac:dyDescent="0.55000000000000004"/>
    <row r="695" ht="15.75" customHeight="1" x14ac:dyDescent="0.55000000000000004"/>
    <row r="696" ht="15.75" customHeight="1" x14ac:dyDescent="0.55000000000000004"/>
    <row r="697" ht="15.75" customHeight="1" x14ac:dyDescent="0.55000000000000004"/>
    <row r="698" ht="15.75" customHeight="1" x14ac:dyDescent="0.55000000000000004"/>
    <row r="699" ht="15.75" customHeight="1" x14ac:dyDescent="0.55000000000000004"/>
    <row r="700" ht="15.75" customHeight="1" x14ac:dyDescent="0.55000000000000004"/>
    <row r="701" ht="15.75" customHeight="1" x14ac:dyDescent="0.55000000000000004"/>
    <row r="702" ht="15.75" customHeight="1" x14ac:dyDescent="0.55000000000000004"/>
    <row r="703" ht="15.75" customHeight="1" x14ac:dyDescent="0.55000000000000004"/>
    <row r="704" ht="15.75" customHeight="1" x14ac:dyDescent="0.55000000000000004"/>
    <row r="705" ht="15.75" customHeight="1" x14ac:dyDescent="0.55000000000000004"/>
    <row r="706" ht="15.75" customHeight="1" x14ac:dyDescent="0.55000000000000004"/>
    <row r="707" ht="15.75" customHeight="1" x14ac:dyDescent="0.55000000000000004"/>
    <row r="708" ht="15.75" customHeight="1" x14ac:dyDescent="0.55000000000000004"/>
    <row r="709" ht="15.75" customHeight="1" x14ac:dyDescent="0.55000000000000004"/>
    <row r="710" ht="15.75" customHeight="1" x14ac:dyDescent="0.55000000000000004"/>
    <row r="711" ht="15.75" customHeight="1" x14ac:dyDescent="0.55000000000000004"/>
    <row r="712" ht="15.75" customHeight="1" x14ac:dyDescent="0.55000000000000004"/>
    <row r="713" ht="15.75" customHeight="1" x14ac:dyDescent="0.55000000000000004"/>
    <row r="714" ht="15.75" customHeight="1" x14ac:dyDescent="0.55000000000000004"/>
    <row r="715" ht="15.75" customHeight="1" x14ac:dyDescent="0.55000000000000004"/>
    <row r="716" ht="15.75" customHeight="1" x14ac:dyDescent="0.55000000000000004"/>
    <row r="717" ht="15.75" customHeight="1" x14ac:dyDescent="0.55000000000000004"/>
    <row r="718" ht="15.75" customHeight="1" x14ac:dyDescent="0.55000000000000004"/>
    <row r="719" ht="15.75" customHeight="1" x14ac:dyDescent="0.55000000000000004"/>
    <row r="720" ht="15.75" customHeight="1" x14ac:dyDescent="0.55000000000000004"/>
    <row r="721" ht="15.75" customHeight="1" x14ac:dyDescent="0.55000000000000004"/>
    <row r="722" ht="15.75" customHeight="1" x14ac:dyDescent="0.55000000000000004"/>
    <row r="723" ht="15.75" customHeight="1" x14ac:dyDescent="0.55000000000000004"/>
    <row r="724" ht="15.75" customHeight="1" x14ac:dyDescent="0.55000000000000004"/>
    <row r="725" ht="15.75" customHeight="1" x14ac:dyDescent="0.55000000000000004"/>
    <row r="726" ht="15.75" customHeight="1" x14ac:dyDescent="0.55000000000000004"/>
    <row r="727" ht="15.75" customHeight="1" x14ac:dyDescent="0.55000000000000004"/>
    <row r="728" ht="15.75" customHeight="1" x14ac:dyDescent="0.55000000000000004"/>
    <row r="729" ht="15.75" customHeight="1" x14ac:dyDescent="0.55000000000000004"/>
    <row r="730" ht="15.75" customHeight="1" x14ac:dyDescent="0.55000000000000004"/>
    <row r="731" ht="15.75" customHeight="1" x14ac:dyDescent="0.55000000000000004"/>
    <row r="732" ht="15.75" customHeight="1" x14ac:dyDescent="0.55000000000000004"/>
    <row r="733" ht="15.75" customHeight="1" x14ac:dyDescent="0.55000000000000004"/>
    <row r="734" ht="15.75" customHeight="1" x14ac:dyDescent="0.55000000000000004"/>
    <row r="735" ht="15.75" customHeight="1" x14ac:dyDescent="0.55000000000000004"/>
    <row r="736" ht="15.75" customHeight="1" x14ac:dyDescent="0.55000000000000004"/>
    <row r="737" ht="15.75" customHeight="1" x14ac:dyDescent="0.55000000000000004"/>
    <row r="738" ht="15.75" customHeight="1" x14ac:dyDescent="0.55000000000000004"/>
    <row r="739" ht="15.75" customHeight="1" x14ac:dyDescent="0.55000000000000004"/>
    <row r="740" ht="15.75" customHeight="1" x14ac:dyDescent="0.55000000000000004"/>
    <row r="741" ht="15.75" customHeight="1" x14ac:dyDescent="0.55000000000000004"/>
    <row r="742" ht="15.75" customHeight="1" x14ac:dyDescent="0.55000000000000004"/>
    <row r="743" ht="15.75" customHeight="1" x14ac:dyDescent="0.55000000000000004"/>
    <row r="744" ht="15.75" customHeight="1" x14ac:dyDescent="0.55000000000000004"/>
    <row r="745" ht="15.75" customHeight="1" x14ac:dyDescent="0.55000000000000004"/>
    <row r="746" ht="15.75" customHeight="1" x14ac:dyDescent="0.55000000000000004"/>
    <row r="747" ht="15.75" customHeight="1" x14ac:dyDescent="0.55000000000000004"/>
    <row r="748" ht="15.75" customHeight="1" x14ac:dyDescent="0.55000000000000004"/>
    <row r="749" ht="15.75" customHeight="1" x14ac:dyDescent="0.55000000000000004"/>
    <row r="750" ht="15.75" customHeight="1" x14ac:dyDescent="0.55000000000000004"/>
    <row r="751" ht="15.75" customHeight="1" x14ac:dyDescent="0.55000000000000004"/>
    <row r="752" ht="15.75" customHeight="1" x14ac:dyDescent="0.55000000000000004"/>
    <row r="753" ht="15.75" customHeight="1" x14ac:dyDescent="0.55000000000000004"/>
    <row r="754" ht="15.75" customHeight="1" x14ac:dyDescent="0.55000000000000004"/>
    <row r="755" ht="15.75" customHeight="1" x14ac:dyDescent="0.55000000000000004"/>
    <row r="756" ht="15.75" customHeight="1" x14ac:dyDescent="0.55000000000000004"/>
    <row r="757" ht="15.75" customHeight="1" x14ac:dyDescent="0.55000000000000004"/>
    <row r="758" ht="15.75" customHeight="1" x14ac:dyDescent="0.55000000000000004"/>
    <row r="759" ht="15.75" customHeight="1" x14ac:dyDescent="0.55000000000000004"/>
    <row r="760" ht="15.75" customHeight="1" x14ac:dyDescent="0.55000000000000004"/>
    <row r="761" ht="15.75" customHeight="1" x14ac:dyDescent="0.55000000000000004"/>
    <row r="762" ht="15.75" customHeight="1" x14ac:dyDescent="0.55000000000000004"/>
    <row r="763" ht="15.75" customHeight="1" x14ac:dyDescent="0.55000000000000004"/>
    <row r="764" ht="15.75" customHeight="1" x14ac:dyDescent="0.55000000000000004"/>
    <row r="765" ht="15.75" customHeight="1" x14ac:dyDescent="0.55000000000000004"/>
    <row r="766" ht="15.75" customHeight="1" x14ac:dyDescent="0.55000000000000004"/>
    <row r="767" ht="15.75" customHeight="1" x14ac:dyDescent="0.55000000000000004"/>
    <row r="768" ht="15.75" customHeight="1" x14ac:dyDescent="0.55000000000000004"/>
    <row r="769" ht="15.75" customHeight="1" x14ac:dyDescent="0.55000000000000004"/>
    <row r="770" ht="15.75" customHeight="1" x14ac:dyDescent="0.55000000000000004"/>
    <row r="771" ht="15.75" customHeight="1" x14ac:dyDescent="0.55000000000000004"/>
    <row r="772" ht="15.75" customHeight="1" x14ac:dyDescent="0.55000000000000004"/>
    <row r="773" ht="15.75" customHeight="1" x14ac:dyDescent="0.55000000000000004"/>
    <row r="774" ht="15.75" customHeight="1" x14ac:dyDescent="0.55000000000000004"/>
    <row r="775" ht="15.75" customHeight="1" x14ac:dyDescent="0.55000000000000004"/>
    <row r="776" ht="15.75" customHeight="1" x14ac:dyDescent="0.55000000000000004"/>
    <row r="777" ht="15.75" customHeight="1" x14ac:dyDescent="0.55000000000000004"/>
    <row r="778" ht="15.75" customHeight="1" x14ac:dyDescent="0.55000000000000004"/>
    <row r="779" ht="15.75" customHeight="1" x14ac:dyDescent="0.55000000000000004"/>
    <row r="780" ht="15.75" customHeight="1" x14ac:dyDescent="0.55000000000000004"/>
    <row r="781" ht="15.75" customHeight="1" x14ac:dyDescent="0.55000000000000004"/>
    <row r="782" ht="15.75" customHeight="1" x14ac:dyDescent="0.55000000000000004"/>
    <row r="783" ht="15.75" customHeight="1" x14ac:dyDescent="0.55000000000000004"/>
    <row r="784" ht="15.75" customHeight="1" x14ac:dyDescent="0.55000000000000004"/>
    <row r="785" ht="15.75" customHeight="1" x14ac:dyDescent="0.55000000000000004"/>
    <row r="786" ht="15.75" customHeight="1" x14ac:dyDescent="0.55000000000000004"/>
    <row r="787" ht="15.75" customHeight="1" x14ac:dyDescent="0.55000000000000004"/>
    <row r="788" ht="15.75" customHeight="1" x14ac:dyDescent="0.55000000000000004"/>
    <row r="789" ht="15.75" customHeight="1" x14ac:dyDescent="0.55000000000000004"/>
    <row r="790" ht="15.75" customHeight="1" x14ac:dyDescent="0.55000000000000004"/>
    <row r="791" ht="15.75" customHeight="1" x14ac:dyDescent="0.55000000000000004"/>
    <row r="792" ht="15.75" customHeight="1" x14ac:dyDescent="0.55000000000000004"/>
    <row r="793" ht="15.75" customHeight="1" x14ac:dyDescent="0.55000000000000004"/>
    <row r="794" ht="15.75" customHeight="1" x14ac:dyDescent="0.55000000000000004"/>
    <row r="795" ht="15.75" customHeight="1" x14ac:dyDescent="0.55000000000000004"/>
    <row r="796" ht="15.75" customHeight="1" x14ac:dyDescent="0.55000000000000004"/>
    <row r="797" ht="15.75" customHeight="1" x14ac:dyDescent="0.55000000000000004"/>
    <row r="798" ht="15.75" customHeight="1" x14ac:dyDescent="0.55000000000000004"/>
    <row r="799" ht="15.75" customHeight="1" x14ac:dyDescent="0.55000000000000004"/>
    <row r="800" ht="15.75" customHeight="1" x14ac:dyDescent="0.55000000000000004"/>
    <row r="801" ht="15.75" customHeight="1" x14ac:dyDescent="0.55000000000000004"/>
    <row r="802" ht="15.75" customHeight="1" x14ac:dyDescent="0.55000000000000004"/>
    <row r="803" ht="15.75" customHeight="1" x14ac:dyDescent="0.55000000000000004"/>
    <row r="804" ht="15.75" customHeight="1" x14ac:dyDescent="0.55000000000000004"/>
    <row r="805" ht="15.75" customHeight="1" x14ac:dyDescent="0.55000000000000004"/>
    <row r="806" ht="15.75" customHeight="1" x14ac:dyDescent="0.55000000000000004"/>
    <row r="807" ht="15.75" customHeight="1" x14ac:dyDescent="0.55000000000000004"/>
    <row r="808" ht="15.75" customHeight="1" x14ac:dyDescent="0.55000000000000004"/>
    <row r="809" ht="15.75" customHeight="1" x14ac:dyDescent="0.55000000000000004"/>
    <row r="810" ht="15.75" customHeight="1" x14ac:dyDescent="0.55000000000000004"/>
    <row r="811" ht="15.75" customHeight="1" x14ac:dyDescent="0.55000000000000004"/>
    <row r="812" ht="15.75" customHeight="1" x14ac:dyDescent="0.55000000000000004"/>
    <row r="813" ht="15.75" customHeight="1" x14ac:dyDescent="0.55000000000000004"/>
    <row r="814" ht="15.75" customHeight="1" x14ac:dyDescent="0.55000000000000004"/>
    <row r="815" ht="15.75" customHeight="1" x14ac:dyDescent="0.55000000000000004"/>
    <row r="816" ht="15.75" customHeight="1" x14ac:dyDescent="0.55000000000000004"/>
    <row r="817" ht="15.75" customHeight="1" x14ac:dyDescent="0.55000000000000004"/>
    <row r="818" ht="15.75" customHeight="1" x14ac:dyDescent="0.55000000000000004"/>
    <row r="819" ht="15.75" customHeight="1" x14ac:dyDescent="0.55000000000000004"/>
    <row r="820" ht="15.75" customHeight="1" x14ac:dyDescent="0.55000000000000004"/>
    <row r="821" ht="15.75" customHeight="1" x14ac:dyDescent="0.55000000000000004"/>
    <row r="822" ht="15.75" customHeight="1" x14ac:dyDescent="0.55000000000000004"/>
    <row r="823" ht="15.75" customHeight="1" x14ac:dyDescent="0.55000000000000004"/>
    <row r="824" ht="15.75" customHeight="1" x14ac:dyDescent="0.55000000000000004"/>
    <row r="825" ht="15.75" customHeight="1" x14ac:dyDescent="0.55000000000000004"/>
    <row r="826" ht="15.75" customHeight="1" x14ac:dyDescent="0.55000000000000004"/>
    <row r="827" ht="15.75" customHeight="1" x14ac:dyDescent="0.55000000000000004"/>
    <row r="828" ht="15.75" customHeight="1" x14ac:dyDescent="0.55000000000000004"/>
    <row r="829" ht="15.75" customHeight="1" x14ac:dyDescent="0.55000000000000004"/>
    <row r="830" ht="15.75" customHeight="1" x14ac:dyDescent="0.55000000000000004"/>
    <row r="831" ht="15.75" customHeight="1" x14ac:dyDescent="0.55000000000000004"/>
    <row r="832" ht="15.75" customHeight="1" x14ac:dyDescent="0.55000000000000004"/>
    <row r="833" ht="15.75" customHeight="1" x14ac:dyDescent="0.55000000000000004"/>
    <row r="834" ht="15.75" customHeight="1" x14ac:dyDescent="0.55000000000000004"/>
    <row r="835" ht="15.75" customHeight="1" x14ac:dyDescent="0.55000000000000004"/>
    <row r="836" ht="15.75" customHeight="1" x14ac:dyDescent="0.55000000000000004"/>
    <row r="837" ht="15.75" customHeight="1" x14ac:dyDescent="0.55000000000000004"/>
    <row r="838" ht="15.75" customHeight="1" x14ac:dyDescent="0.55000000000000004"/>
    <row r="839" ht="15.75" customHeight="1" x14ac:dyDescent="0.55000000000000004"/>
    <row r="840" ht="15.75" customHeight="1" x14ac:dyDescent="0.55000000000000004"/>
    <row r="841" ht="15.75" customHeight="1" x14ac:dyDescent="0.55000000000000004"/>
    <row r="842" ht="15.75" customHeight="1" x14ac:dyDescent="0.55000000000000004"/>
    <row r="843" ht="15.75" customHeight="1" x14ac:dyDescent="0.55000000000000004"/>
    <row r="844" ht="15.75" customHeight="1" x14ac:dyDescent="0.55000000000000004"/>
    <row r="845" ht="15.75" customHeight="1" x14ac:dyDescent="0.55000000000000004"/>
    <row r="846" ht="15.75" customHeight="1" x14ac:dyDescent="0.55000000000000004"/>
    <row r="847" ht="15.75" customHeight="1" x14ac:dyDescent="0.55000000000000004"/>
    <row r="848" ht="15.75" customHeight="1" x14ac:dyDescent="0.55000000000000004"/>
    <row r="849" ht="15.75" customHeight="1" x14ac:dyDescent="0.55000000000000004"/>
    <row r="850" ht="15.75" customHeight="1" x14ac:dyDescent="0.55000000000000004"/>
    <row r="851" ht="15.75" customHeight="1" x14ac:dyDescent="0.55000000000000004"/>
    <row r="852" ht="15.75" customHeight="1" x14ac:dyDescent="0.55000000000000004"/>
    <row r="853" ht="15.75" customHeight="1" x14ac:dyDescent="0.55000000000000004"/>
    <row r="854" ht="15.75" customHeight="1" x14ac:dyDescent="0.55000000000000004"/>
    <row r="855" ht="15.75" customHeight="1" x14ac:dyDescent="0.55000000000000004"/>
    <row r="856" ht="15.75" customHeight="1" x14ac:dyDescent="0.55000000000000004"/>
    <row r="857" ht="15.75" customHeight="1" x14ac:dyDescent="0.55000000000000004"/>
    <row r="858" ht="15.75" customHeight="1" x14ac:dyDescent="0.55000000000000004"/>
    <row r="859" ht="15.75" customHeight="1" x14ac:dyDescent="0.55000000000000004"/>
    <row r="860" ht="15.75" customHeight="1" x14ac:dyDescent="0.55000000000000004"/>
    <row r="861" ht="15.75" customHeight="1" x14ac:dyDescent="0.55000000000000004"/>
    <row r="862" ht="15.75" customHeight="1" x14ac:dyDescent="0.55000000000000004"/>
    <row r="863" ht="15.75" customHeight="1" x14ac:dyDescent="0.55000000000000004"/>
    <row r="864" ht="15.75" customHeight="1" x14ac:dyDescent="0.55000000000000004"/>
    <row r="865" ht="15.75" customHeight="1" x14ac:dyDescent="0.55000000000000004"/>
    <row r="866" ht="15.75" customHeight="1" x14ac:dyDescent="0.55000000000000004"/>
    <row r="867" ht="15.75" customHeight="1" x14ac:dyDescent="0.55000000000000004"/>
    <row r="868" ht="15.75" customHeight="1" x14ac:dyDescent="0.55000000000000004"/>
    <row r="869" ht="15.75" customHeight="1" x14ac:dyDescent="0.55000000000000004"/>
    <row r="870" ht="15.75" customHeight="1" x14ac:dyDescent="0.55000000000000004"/>
    <row r="871" ht="15.75" customHeight="1" x14ac:dyDescent="0.55000000000000004"/>
    <row r="872" ht="15.75" customHeight="1" x14ac:dyDescent="0.55000000000000004"/>
    <row r="873" ht="15.75" customHeight="1" x14ac:dyDescent="0.55000000000000004"/>
    <row r="874" ht="15.75" customHeight="1" x14ac:dyDescent="0.55000000000000004"/>
    <row r="875" ht="15.75" customHeight="1" x14ac:dyDescent="0.55000000000000004"/>
    <row r="876" ht="15.75" customHeight="1" x14ac:dyDescent="0.55000000000000004"/>
    <row r="877" ht="15.75" customHeight="1" x14ac:dyDescent="0.55000000000000004"/>
    <row r="878" ht="15.75" customHeight="1" x14ac:dyDescent="0.55000000000000004"/>
    <row r="879" ht="15.75" customHeight="1" x14ac:dyDescent="0.55000000000000004"/>
    <row r="880" ht="15.75" customHeight="1" x14ac:dyDescent="0.55000000000000004"/>
    <row r="881" ht="15.75" customHeight="1" x14ac:dyDescent="0.55000000000000004"/>
    <row r="882" ht="15.75" customHeight="1" x14ac:dyDescent="0.55000000000000004"/>
    <row r="883" ht="15.75" customHeight="1" x14ac:dyDescent="0.55000000000000004"/>
    <row r="884" ht="15.75" customHeight="1" x14ac:dyDescent="0.55000000000000004"/>
    <row r="885" ht="15.75" customHeight="1" x14ac:dyDescent="0.55000000000000004"/>
    <row r="886" ht="15.75" customHeight="1" x14ac:dyDescent="0.55000000000000004"/>
    <row r="887" ht="15.75" customHeight="1" x14ac:dyDescent="0.55000000000000004"/>
    <row r="888" ht="15.75" customHeight="1" x14ac:dyDescent="0.55000000000000004"/>
    <row r="889" ht="15.75" customHeight="1" x14ac:dyDescent="0.55000000000000004"/>
    <row r="890" ht="15.75" customHeight="1" x14ac:dyDescent="0.55000000000000004"/>
    <row r="891" ht="15.75" customHeight="1" x14ac:dyDescent="0.55000000000000004"/>
    <row r="892" ht="15.75" customHeight="1" x14ac:dyDescent="0.55000000000000004"/>
    <row r="893" ht="15.75" customHeight="1" x14ac:dyDescent="0.55000000000000004"/>
    <row r="894" ht="15.75" customHeight="1" x14ac:dyDescent="0.55000000000000004"/>
    <row r="895" ht="15.75" customHeight="1" x14ac:dyDescent="0.55000000000000004"/>
    <row r="896" ht="15.75" customHeight="1" x14ac:dyDescent="0.55000000000000004"/>
    <row r="897" ht="15.75" customHeight="1" x14ac:dyDescent="0.55000000000000004"/>
    <row r="898" ht="15.75" customHeight="1" x14ac:dyDescent="0.55000000000000004"/>
    <row r="899" ht="15.75" customHeight="1" x14ac:dyDescent="0.55000000000000004"/>
    <row r="900" ht="15.75" customHeight="1" x14ac:dyDescent="0.55000000000000004"/>
    <row r="901" ht="15.75" customHeight="1" x14ac:dyDescent="0.55000000000000004"/>
    <row r="902" ht="15.75" customHeight="1" x14ac:dyDescent="0.55000000000000004"/>
    <row r="903" ht="15.75" customHeight="1" x14ac:dyDescent="0.55000000000000004"/>
    <row r="904" ht="15.75" customHeight="1" x14ac:dyDescent="0.55000000000000004"/>
    <row r="905" ht="15.75" customHeight="1" x14ac:dyDescent="0.55000000000000004"/>
    <row r="906" ht="15.75" customHeight="1" x14ac:dyDescent="0.55000000000000004"/>
    <row r="907" ht="15.75" customHeight="1" x14ac:dyDescent="0.55000000000000004"/>
    <row r="908" ht="15.75" customHeight="1" x14ac:dyDescent="0.55000000000000004"/>
    <row r="909" ht="15.75" customHeight="1" x14ac:dyDescent="0.55000000000000004"/>
    <row r="910" ht="15.75" customHeight="1" x14ac:dyDescent="0.55000000000000004"/>
    <row r="911" ht="15.75" customHeight="1" x14ac:dyDescent="0.55000000000000004"/>
    <row r="912" ht="15.75" customHeight="1" x14ac:dyDescent="0.55000000000000004"/>
    <row r="913" ht="15.75" customHeight="1" x14ac:dyDescent="0.55000000000000004"/>
    <row r="914" ht="15.75" customHeight="1" x14ac:dyDescent="0.55000000000000004"/>
    <row r="915" ht="15.75" customHeight="1" x14ac:dyDescent="0.55000000000000004"/>
    <row r="916" ht="15.75" customHeight="1" x14ac:dyDescent="0.55000000000000004"/>
    <row r="917" ht="15.75" customHeight="1" x14ac:dyDescent="0.55000000000000004"/>
    <row r="918" ht="15.75" customHeight="1" x14ac:dyDescent="0.55000000000000004"/>
    <row r="919" ht="15.75" customHeight="1" x14ac:dyDescent="0.55000000000000004"/>
    <row r="920" ht="15.75" customHeight="1" x14ac:dyDescent="0.55000000000000004"/>
    <row r="921" ht="15.75" customHeight="1" x14ac:dyDescent="0.55000000000000004"/>
    <row r="922" ht="15.75" customHeight="1" x14ac:dyDescent="0.55000000000000004"/>
    <row r="923" ht="15.75" customHeight="1" x14ac:dyDescent="0.55000000000000004"/>
    <row r="924" ht="15.75" customHeight="1" x14ac:dyDescent="0.55000000000000004"/>
    <row r="925" ht="15.75" customHeight="1" x14ac:dyDescent="0.55000000000000004"/>
    <row r="926" ht="15.75" customHeight="1" x14ac:dyDescent="0.55000000000000004"/>
    <row r="927" ht="15.75" customHeight="1" x14ac:dyDescent="0.55000000000000004"/>
    <row r="928" ht="15.75" customHeight="1" x14ac:dyDescent="0.55000000000000004"/>
    <row r="929" ht="15.75" customHeight="1" x14ac:dyDescent="0.55000000000000004"/>
    <row r="930" ht="15.75" customHeight="1" x14ac:dyDescent="0.55000000000000004"/>
    <row r="931" ht="15.75" customHeight="1" x14ac:dyDescent="0.55000000000000004"/>
    <row r="932" ht="15.75" customHeight="1" x14ac:dyDescent="0.55000000000000004"/>
    <row r="933" ht="15.75" customHeight="1" x14ac:dyDescent="0.55000000000000004"/>
    <row r="934" ht="15.75" customHeight="1" x14ac:dyDescent="0.55000000000000004"/>
    <row r="935" ht="15.75" customHeight="1" x14ac:dyDescent="0.55000000000000004"/>
    <row r="936" ht="15.75" customHeight="1" x14ac:dyDescent="0.55000000000000004"/>
    <row r="937" ht="15.75" customHeight="1" x14ac:dyDescent="0.55000000000000004"/>
    <row r="938" ht="15.75" customHeight="1" x14ac:dyDescent="0.55000000000000004"/>
  </sheetData>
  <sheetProtection selectLockedCells="1"/>
  <mergeCells count="102">
    <mergeCell ref="O55:P55"/>
    <mergeCell ref="J49:J50"/>
    <mergeCell ref="K49:K50"/>
    <mergeCell ref="L49:L50"/>
    <mergeCell ref="M49:M50"/>
    <mergeCell ref="N49:N50"/>
    <mergeCell ref="O49:O50"/>
    <mergeCell ref="O53:P53"/>
    <mergeCell ref="F53:N53"/>
    <mergeCell ref="P49:P50"/>
    <mergeCell ref="A52:N52"/>
    <mergeCell ref="O52:P52"/>
    <mergeCell ref="A54:N54"/>
    <mergeCell ref="O54:P54"/>
    <mergeCell ref="G49:G50"/>
    <mergeCell ref="H49:H50"/>
    <mergeCell ref="I49:I50"/>
    <mergeCell ref="M39:N40"/>
    <mergeCell ref="P39:P41"/>
    <mergeCell ref="O39:O41"/>
    <mergeCell ref="P35:P36"/>
    <mergeCell ref="B19:H20"/>
    <mergeCell ref="I19:I20"/>
    <mergeCell ref="A21:A23"/>
    <mergeCell ref="M25:N26"/>
    <mergeCell ref="O25:O27"/>
    <mergeCell ref="P25:P27"/>
    <mergeCell ref="J35:J36"/>
    <mergeCell ref="K35:K36"/>
    <mergeCell ref="L35:L36"/>
    <mergeCell ref="F35:F36"/>
    <mergeCell ref="G35:G36"/>
    <mergeCell ref="H35:H36"/>
    <mergeCell ref="I35:I36"/>
    <mergeCell ref="B13:H13"/>
    <mergeCell ref="B14:F15"/>
    <mergeCell ref="I14:I15"/>
    <mergeCell ref="B60:H60"/>
    <mergeCell ref="E12:H12"/>
    <mergeCell ref="A55:N55"/>
    <mergeCell ref="A42:A48"/>
    <mergeCell ref="D42:D48"/>
    <mergeCell ref="A49:D50"/>
    <mergeCell ref="E49:E50"/>
    <mergeCell ref="F49:F50"/>
    <mergeCell ref="A37:P38"/>
    <mergeCell ref="A39:A40"/>
    <mergeCell ref="B39:B40"/>
    <mergeCell ref="C39:C40"/>
    <mergeCell ref="D39:D40"/>
    <mergeCell ref="E39:F40"/>
    <mergeCell ref="G39:H40"/>
    <mergeCell ref="I39:J40"/>
    <mergeCell ref="K39:L40"/>
    <mergeCell ref="J14:P16"/>
    <mergeCell ref="B12:D12"/>
    <mergeCell ref="B16:H16"/>
    <mergeCell ref="B17:H17"/>
    <mergeCell ref="K17:N17"/>
    <mergeCell ref="M35:M36"/>
    <mergeCell ref="N35:N36"/>
    <mergeCell ref="O35:O36"/>
    <mergeCell ref="B18:H18"/>
    <mergeCell ref="J18:P23"/>
    <mergeCell ref="I21:I23"/>
    <mergeCell ref="A24:P24"/>
    <mergeCell ref="A25:A26"/>
    <mergeCell ref="B25:B26"/>
    <mergeCell ref="C25:C26"/>
    <mergeCell ref="D25:D26"/>
    <mergeCell ref="E25:F26"/>
    <mergeCell ref="G25:H26"/>
    <mergeCell ref="I25:J26"/>
    <mergeCell ref="K25:L26"/>
    <mergeCell ref="A19:A20"/>
    <mergeCell ref="B21:H23"/>
    <mergeCell ref="A35:D36"/>
    <mergeCell ref="E35:E36"/>
    <mergeCell ref="D8:I8"/>
    <mergeCell ref="J8:J9"/>
    <mergeCell ref="K8:N9"/>
    <mergeCell ref="O8:O9"/>
    <mergeCell ref="P8:P9"/>
    <mergeCell ref="A1:C1"/>
    <mergeCell ref="E1:I1"/>
    <mergeCell ref="A2:I6"/>
    <mergeCell ref="J2:P3"/>
    <mergeCell ref="J4:J5"/>
    <mergeCell ref="K4:N5"/>
    <mergeCell ref="O4:O5"/>
    <mergeCell ref="P4:P5"/>
    <mergeCell ref="J6:J7"/>
    <mergeCell ref="K6:N7"/>
    <mergeCell ref="O6:O7"/>
    <mergeCell ref="P6:P7"/>
    <mergeCell ref="D7:I7"/>
    <mergeCell ref="J1:P1"/>
    <mergeCell ref="A9:A10"/>
    <mergeCell ref="D9:I9"/>
    <mergeCell ref="J10:P13"/>
    <mergeCell ref="A11:A17"/>
    <mergeCell ref="B11:H11"/>
  </mergeCells>
  <conditionalFormatting sqref="F28:F34 H28:H34 J28:J34 L28:L34 N28:N34">
    <cfRule type="cellIs" dxfId="23" priority="8" operator="equal">
      <formula>0</formula>
    </cfRule>
  </conditionalFormatting>
  <conditionalFormatting sqref="N42:N43 L42:L43 J42:J43 H42:H43 F42:F43 F45:F48 H45:H48 J45:J48 L45:L48 N45:N48">
    <cfRule type="cellIs" dxfId="22" priority="7" operator="equal">
      <formula>0</formula>
    </cfRule>
  </conditionalFormatting>
  <conditionalFormatting sqref="F44">
    <cfRule type="cellIs" dxfId="21" priority="6" operator="equal">
      <formula>0</formula>
    </cfRule>
  </conditionalFormatting>
  <conditionalFormatting sqref="H44">
    <cfRule type="cellIs" dxfId="20" priority="5" operator="equal">
      <formula>0</formula>
    </cfRule>
  </conditionalFormatting>
  <conditionalFormatting sqref="J44">
    <cfRule type="cellIs" dxfId="19" priority="4" operator="equal">
      <formula>0</formula>
    </cfRule>
  </conditionalFormatting>
  <conditionalFormatting sqref="L44">
    <cfRule type="cellIs" dxfId="18" priority="3" operator="equal">
      <formula>0</formula>
    </cfRule>
  </conditionalFormatting>
  <conditionalFormatting sqref="N44">
    <cfRule type="cellIs" dxfId="17" priority="2" operator="equal">
      <formula>0</formula>
    </cfRule>
  </conditionalFormatting>
  <conditionalFormatting sqref="O17">
    <cfRule type="cellIs" dxfId="16" priority="1" operator="between">
      <formula>0.1</formula>
      <formula>1000000</formula>
    </cfRule>
  </conditionalFormatting>
  <hyperlinks>
    <hyperlink ref="E1:I1" r:id="rId1" display="University of Utah Cost Sharing Policy"/>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1</xdr:col>
                    <xdr:colOff>140970</xdr:colOff>
                    <xdr:row>10</xdr:row>
                    <xdr:rowOff>179070</xdr:rowOff>
                  </from>
                  <to>
                    <xdr:col>1</xdr:col>
                    <xdr:colOff>902970</xdr:colOff>
                    <xdr:row>12</xdr:row>
                    <xdr:rowOff>26670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38"/>
  <sheetViews>
    <sheetView topLeftCell="A10" zoomScaleNormal="100" zoomScalePageLayoutView="150" workbookViewId="0">
      <selection activeCell="J18" sqref="J18:P23"/>
    </sheetView>
  </sheetViews>
  <sheetFormatPr defaultColWidth="14.47265625" defaultRowHeight="15" customHeight="1" x14ac:dyDescent="0.55000000000000004"/>
  <cols>
    <col min="1" max="1" width="12.15625" customWidth="1"/>
    <col min="2" max="2" width="23.47265625" bestFit="1" customWidth="1"/>
    <col min="3" max="3" width="21.3125" customWidth="1"/>
    <col min="4" max="4" width="16.68359375" bestFit="1" customWidth="1"/>
    <col min="5" max="5" width="9.83984375" customWidth="1"/>
    <col min="6" max="6" width="8.83984375" customWidth="1"/>
    <col min="7" max="8" width="9.83984375" customWidth="1"/>
    <col min="9" max="9" width="10.68359375" bestFit="1" customWidth="1"/>
    <col min="10" max="14" width="8.83984375" customWidth="1"/>
    <col min="15" max="15" width="10" customWidth="1"/>
    <col min="16" max="16" width="10.15625" bestFit="1" customWidth="1"/>
    <col min="17" max="17" width="12.83984375" customWidth="1"/>
    <col min="18" max="24" width="8.68359375" customWidth="1"/>
  </cols>
  <sheetData>
    <row r="1" spans="1:23" ht="72" customHeight="1" x14ac:dyDescent="0.55000000000000004">
      <c r="A1" s="299"/>
      <c r="B1" s="300"/>
      <c r="C1" s="300"/>
      <c r="D1" s="47"/>
      <c r="E1" s="162" t="s">
        <v>84</v>
      </c>
      <c r="F1" s="163"/>
      <c r="G1" s="163"/>
      <c r="H1" s="163"/>
      <c r="I1" s="163"/>
      <c r="J1" s="185" t="s">
        <v>135</v>
      </c>
      <c r="K1" s="186"/>
      <c r="L1" s="186"/>
      <c r="M1" s="186"/>
      <c r="N1" s="186"/>
      <c r="O1" s="186"/>
      <c r="P1" s="186"/>
    </row>
    <row r="2" spans="1:23" ht="18.75" customHeight="1" x14ac:dyDescent="0.55000000000000004">
      <c r="A2" s="164" t="s">
        <v>83</v>
      </c>
      <c r="B2" s="165"/>
      <c r="C2" s="165"/>
      <c r="D2" s="165"/>
      <c r="E2" s="165"/>
      <c r="F2" s="165"/>
      <c r="G2" s="165"/>
      <c r="H2" s="165"/>
      <c r="I2" s="166"/>
      <c r="J2" s="173" t="s">
        <v>95</v>
      </c>
      <c r="K2" s="174"/>
      <c r="L2" s="174"/>
      <c r="M2" s="174"/>
      <c r="N2" s="174"/>
      <c r="O2" s="174"/>
      <c r="P2" s="175"/>
    </row>
    <row r="3" spans="1:23" ht="15" customHeight="1" x14ac:dyDescent="0.55000000000000004">
      <c r="A3" s="167"/>
      <c r="B3" s="168"/>
      <c r="C3" s="168"/>
      <c r="D3" s="168"/>
      <c r="E3" s="168"/>
      <c r="F3" s="168"/>
      <c r="G3" s="168"/>
      <c r="H3" s="168"/>
      <c r="I3" s="169"/>
      <c r="J3" s="176"/>
      <c r="K3" s="177"/>
      <c r="L3" s="177"/>
      <c r="M3" s="177"/>
      <c r="N3" s="177"/>
      <c r="O3" s="177"/>
      <c r="P3" s="178"/>
      <c r="V3" s="47"/>
      <c r="W3" s="47"/>
    </row>
    <row r="4" spans="1:23" ht="15" customHeight="1" x14ac:dyDescent="0.55000000000000004">
      <c r="A4" s="167"/>
      <c r="B4" s="168"/>
      <c r="C4" s="168"/>
      <c r="D4" s="168"/>
      <c r="E4" s="168"/>
      <c r="F4" s="168"/>
      <c r="G4" s="168"/>
      <c r="H4" s="168"/>
      <c r="I4" s="169"/>
      <c r="J4" s="179" t="s">
        <v>6</v>
      </c>
      <c r="K4" s="157" t="s">
        <v>104</v>
      </c>
      <c r="L4" s="157"/>
      <c r="M4" s="157"/>
      <c r="N4" s="157"/>
      <c r="O4" s="181">
        <f>H15</f>
        <v>149327</v>
      </c>
      <c r="P4" s="159">
        <f>O4/H15</f>
        <v>1</v>
      </c>
      <c r="V4" s="47"/>
      <c r="W4" s="47"/>
    </row>
    <row r="5" spans="1:23" ht="15" customHeight="1" thickBot="1" x14ac:dyDescent="0.6">
      <c r="A5" s="167"/>
      <c r="B5" s="168"/>
      <c r="C5" s="168"/>
      <c r="D5" s="168"/>
      <c r="E5" s="168"/>
      <c r="F5" s="168"/>
      <c r="G5" s="168"/>
      <c r="H5" s="168"/>
      <c r="I5" s="169"/>
      <c r="J5" s="180"/>
      <c r="K5" s="157"/>
      <c r="L5" s="157"/>
      <c r="M5" s="157"/>
      <c r="N5" s="157"/>
      <c r="O5" s="181"/>
      <c r="P5" s="159"/>
      <c r="V5" s="47"/>
      <c r="W5" s="47"/>
    </row>
    <row r="6" spans="1:23" ht="15.55" customHeight="1" x14ac:dyDescent="0.55000000000000004">
      <c r="A6" s="170"/>
      <c r="B6" s="171"/>
      <c r="C6" s="171"/>
      <c r="D6" s="171"/>
      <c r="E6" s="171"/>
      <c r="F6" s="171"/>
      <c r="G6" s="171"/>
      <c r="H6" s="171"/>
      <c r="I6" s="172"/>
      <c r="J6" s="179" t="s">
        <v>7</v>
      </c>
      <c r="K6" s="182" t="s">
        <v>133</v>
      </c>
      <c r="L6" s="182"/>
      <c r="M6" s="182"/>
      <c r="N6" s="182"/>
      <c r="O6" s="183">
        <f>O49</f>
        <v>48595.5</v>
      </c>
      <c r="P6" s="159">
        <f>O6/O4</f>
        <v>0.32543009636569409</v>
      </c>
      <c r="V6" s="47"/>
      <c r="W6" s="47"/>
    </row>
    <row r="7" spans="1:23" ht="15" customHeight="1" thickBot="1" x14ac:dyDescent="0.6">
      <c r="A7" s="80" t="s">
        <v>0</v>
      </c>
      <c r="B7" s="97" t="s">
        <v>137</v>
      </c>
      <c r="C7" s="81" t="s">
        <v>1</v>
      </c>
      <c r="D7" s="303" t="s">
        <v>137</v>
      </c>
      <c r="E7" s="304"/>
      <c r="F7" s="304"/>
      <c r="G7" s="304"/>
      <c r="H7" s="304"/>
      <c r="I7" s="305"/>
      <c r="J7" s="156"/>
      <c r="K7" s="182"/>
      <c r="L7" s="182"/>
      <c r="M7" s="182"/>
      <c r="N7" s="182"/>
      <c r="O7" s="184"/>
      <c r="P7" s="159"/>
      <c r="V7" s="47"/>
      <c r="W7" s="47"/>
    </row>
    <row r="8" spans="1:23" ht="14.5" customHeight="1" x14ac:dyDescent="0.55000000000000004">
      <c r="A8" s="72" t="s">
        <v>2</v>
      </c>
      <c r="B8" s="91" t="s">
        <v>137</v>
      </c>
      <c r="C8" s="48" t="s">
        <v>3</v>
      </c>
      <c r="D8" s="307" t="s">
        <v>137</v>
      </c>
      <c r="E8" s="304"/>
      <c r="F8" s="304"/>
      <c r="G8" s="304"/>
      <c r="H8" s="304"/>
      <c r="I8" s="305"/>
      <c r="J8" s="155" t="s">
        <v>8</v>
      </c>
      <c r="K8" s="157" t="s">
        <v>88</v>
      </c>
      <c r="L8" s="157"/>
      <c r="M8" s="157"/>
      <c r="N8" s="157"/>
      <c r="O8" s="158">
        <f>O4-O6</f>
        <v>100731.5</v>
      </c>
      <c r="P8" s="159">
        <f>P4-P6</f>
        <v>0.67456990363430591</v>
      </c>
      <c r="Q8" s="68"/>
      <c r="R8" s="68"/>
      <c r="S8" s="68"/>
      <c r="T8" s="68"/>
      <c r="U8" s="68"/>
      <c r="V8" s="68"/>
      <c r="W8" s="47"/>
    </row>
    <row r="9" spans="1:23" ht="15" customHeight="1" x14ac:dyDescent="0.55000000000000004">
      <c r="A9" s="187" t="s">
        <v>105</v>
      </c>
      <c r="B9" s="90" t="s">
        <v>138</v>
      </c>
      <c r="C9" s="48" t="s">
        <v>106</v>
      </c>
      <c r="D9" s="308">
        <v>0.52500000000000002</v>
      </c>
      <c r="E9" s="304"/>
      <c r="F9" s="304"/>
      <c r="G9" s="304"/>
      <c r="H9" s="304"/>
      <c r="I9" s="305"/>
      <c r="J9" s="156"/>
      <c r="K9" s="157"/>
      <c r="L9" s="157"/>
      <c r="M9" s="157"/>
      <c r="N9" s="157"/>
      <c r="O9" s="158"/>
      <c r="P9" s="159"/>
      <c r="Q9" s="68"/>
      <c r="R9" s="68"/>
      <c r="S9" s="68"/>
      <c r="T9" s="68"/>
      <c r="U9" s="68"/>
      <c r="V9" s="68"/>
      <c r="W9" s="47"/>
    </row>
    <row r="10" spans="1:23" ht="14.4" x14ac:dyDescent="0.55000000000000004">
      <c r="A10" s="188"/>
      <c r="B10" s="91" t="s">
        <v>103</v>
      </c>
      <c r="C10" s="105" t="s">
        <v>4</v>
      </c>
      <c r="D10" s="92">
        <v>44197</v>
      </c>
      <c r="E10" s="93" t="s">
        <v>101</v>
      </c>
      <c r="F10" s="94">
        <v>44834</v>
      </c>
      <c r="G10" s="95"/>
      <c r="H10" s="95"/>
      <c r="I10" s="95"/>
      <c r="J10" s="192" t="s">
        <v>87</v>
      </c>
      <c r="K10" s="193"/>
      <c r="L10" s="193"/>
      <c r="M10" s="193"/>
      <c r="N10" s="193"/>
      <c r="O10" s="193"/>
      <c r="P10" s="194"/>
      <c r="Q10" s="47"/>
      <c r="R10" s="49"/>
      <c r="S10" s="49"/>
      <c r="T10" s="49"/>
      <c r="U10" s="49"/>
      <c r="V10" s="47"/>
      <c r="W10" s="47"/>
    </row>
    <row r="11" spans="1:23" s="49" customFormat="1" ht="14.4" x14ac:dyDescent="0.55000000000000004">
      <c r="A11" s="201" t="s">
        <v>5</v>
      </c>
      <c r="B11" s="203" t="s">
        <v>116</v>
      </c>
      <c r="C11" s="204"/>
      <c r="D11" s="204"/>
      <c r="E11" s="204"/>
      <c r="F11" s="204"/>
      <c r="G11" s="204"/>
      <c r="H11" s="204"/>
      <c r="I11" s="108">
        <v>1173531</v>
      </c>
      <c r="J11" s="195"/>
      <c r="K11" s="196"/>
      <c r="L11" s="196"/>
      <c r="M11" s="196"/>
      <c r="N11" s="196"/>
      <c r="O11" s="196"/>
      <c r="P11" s="197"/>
      <c r="Q11" s="86"/>
      <c r="V11" s="86"/>
      <c r="W11" s="86"/>
    </row>
    <row r="12" spans="1:23" s="49" customFormat="1" ht="18.3" x14ac:dyDescent="0.55000000000000004">
      <c r="A12" s="201"/>
      <c r="B12" s="309" t="s">
        <v>127</v>
      </c>
      <c r="C12" s="310"/>
      <c r="D12" s="310"/>
      <c r="E12" s="320" t="s">
        <v>128</v>
      </c>
      <c r="F12" s="320"/>
      <c r="G12" s="320"/>
      <c r="H12" s="320"/>
      <c r="I12" s="106" t="s">
        <v>107</v>
      </c>
      <c r="J12" s="195"/>
      <c r="K12" s="196"/>
      <c r="L12" s="196"/>
      <c r="M12" s="196"/>
      <c r="N12" s="196"/>
      <c r="O12" s="196"/>
      <c r="P12" s="197"/>
      <c r="Q12" s="88"/>
      <c r="V12" s="88"/>
      <c r="W12" s="88"/>
    </row>
    <row r="13" spans="1:23" ht="14.4" x14ac:dyDescent="0.55000000000000004">
      <c r="A13" s="201"/>
      <c r="B13" s="238" t="s">
        <v>108</v>
      </c>
      <c r="C13" s="238"/>
      <c r="D13" s="238"/>
      <c r="E13" s="238"/>
      <c r="F13" s="238"/>
      <c r="G13" s="238"/>
      <c r="H13" s="238"/>
      <c r="I13" s="107">
        <v>0.2</v>
      </c>
      <c r="J13" s="198"/>
      <c r="K13" s="199"/>
      <c r="L13" s="199"/>
      <c r="M13" s="199"/>
      <c r="N13" s="199"/>
      <c r="O13" s="199"/>
      <c r="P13" s="200"/>
      <c r="Q13" s="50"/>
      <c r="R13" s="50"/>
      <c r="S13" s="50"/>
      <c r="T13" s="50"/>
      <c r="U13" s="50"/>
      <c r="V13" s="50"/>
      <c r="W13" s="47"/>
    </row>
    <row r="14" spans="1:23" ht="15" customHeight="1" x14ac:dyDescent="0.55000000000000004">
      <c r="A14" s="201"/>
      <c r="B14" s="239" t="s">
        <v>129</v>
      </c>
      <c r="C14" s="239"/>
      <c r="D14" s="239"/>
      <c r="E14" s="239"/>
      <c r="F14" s="239"/>
      <c r="G14" s="89" t="s">
        <v>112</v>
      </c>
      <c r="H14" s="84">
        <v>344433</v>
      </c>
      <c r="I14" s="301">
        <f>H14+H15</f>
        <v>493760</v>
      </c>
      <c r="J14" s="261" t="s">
        <v>96</v>
      </c>
      <c r="K14" s="262"/>
      <c r="L14" s="262"/>
      <c r="M14" s="262"/>
      <c r="N14" s="262"/>
      <c r="O14" s="262"/>
      <c r="P14" s="263"/>
      <c r="Q14" s="50"/>
      <c r="R14" s="50"/>
      <c r="S14" s="50"/>
      <c r="T14" s="50"/>
      <c r="U14" s="50"/>
      <c r="V14" s="50"/>
      <c r="W14" s="47"/>
    </row>
    <row r="15" spans="1:23" ht="14.4" x14ac:dyDescent="0.55000000000000004">
      <c r="A15" s="201"/>
      <c r="B15" s="239"/>
      <c r="C15" s="239"/>
      <c r="D15" s="239"/>
      <c r="E15" s="239"/>
      <c r="F15" s="239"/>
      <c r="G15" s="89" t="s">
        <v>113</v>
      </c>
      <c r="H15" s="84">
        <v>149327</v>
      </c>
      <c r="I15" s="302"/>
      <c r="J15" s="264"/>
      <c r="K15" s="265"/>
      <c r="L15" s="265"/>
      <c r="M15" s="265"/>
      <c r="N15" s="265"/>
      <c r="O15" s="265"/>
      <c r="P15" s="266"/>
      <c r="Q15" s="47"/>
      <c r="V15" s="47"/>
      <c r="W15" s="47"/>
    </row>
    <row r="16" spans="1:23" s="49" customFormat="1" ht="18" customHeight="1" x14ac:dyDescent="0.55000000000000004">
      <c r="A16" s="201"/>
      <c r="B16" s="242" t="s">
        <v>114</v>
      </c>
      <c r="C16" s="243"/>
      <c r="D16" s="243"/>
      <c r="E16" s="243"/>
      <c r="F16" s="243"/>
      <c r="G16" s="243"/>
      <c r="H16" s="243"/>
      <c r="I16" s="85">
        <v>124108</v>
      </c>
      <c r="J16" s="267"/>
      <c r="K16" s="268"/>
      <c r="L16" s="268"/>
      <c r="M16" s="268"/>
      <c r="N16" s="268"/>
      <c r="O16" s="268"/>
      <c r="P16" s="269"/>
      <c r="Q16" s="83"/>
      <c r="V16" s="83"/>
      <c r="W16" s="83"/>
    </row>
    <row r="17" spans="1:23" s="49" customFormat="1" ht="18" customHeight="1" x14ac:dyDescent="0.55000000000000004">
      <c r="A17" s="202"/>
      <c r="B17" s="271" t="s">
        <v>115</v>
      </c>
      <c r="C17" s="272"/>
      <c r="D17" s="272"/>
      <c r="E17" s="272"/>
      <c r="F17" s="272"/>
      <c r="G17" s="272"/>
      <c r="H17" s="272"/>
      <c r="I17" s="99">
        <f>I14+I16</f>
        <v>617868</v>
      </c>
      <c r="J17" s="122"/>
      <c r="K17" s="205" t="s">
        <v>86</v>
      </c>
      <c r="L17" s="205"/>
      <c r="M17" s="205"/>
      <c r="N17" s="205"/>
      <c r="O17" s="123" t="str">
        <f>IF(P8&lt;0.05,-(O4*0.95-O6),"(none)")</f>
        <v>(none)</v>
      </c>
      <c r="P17" s="124" t="str">
        <f>IF(P8&lt;0.05,O17/O4,"")</f>
        <v/>
      </c>
      <c r="Q17" s="83"/>
      <c r="V17" s="83"/>
      <c r="W17" s="83"/>
    </row>
    <row r="18" spans="1:23" ht="26.05" customHeight="1" x14ac:dyDescent="0.55000000000000004">
      <c r="A18" s="109" t="s">
        <v>109</v>
      </c>
      <c r="B18" s="306" t="s">
        <v>140</v>
      </c>
      <c r="C18" s="209"/>
      <c r="D18" s="209"/>
      <c r="E18" s="209"/>
      <c r="F18" s="209"/>
      <c r="G18" s="209"/>
      <c r="H18" s="209"/>
      <c r="I18" s="100">
        <v>50000</v>
      </c>
      <c r="J18" s="311" t="s">
        <v>102</v>
      </c>
      <c r="K18" s="312"/>
      <c r="L18" s="312"/>
      <c r="M18" s="312"/>
      <c r="N18" s="312"/>
      <c r="O18" s="312"/>
      <c r="P18" s="313"/>
      <c r="Q18" s="45"/>
      <c r="V18" s="47"/>
      <c r="W18" s="47"/>
    </row>
    <row r="19" spans="1:23" ht="15.75" customHeight="1" x14ac:dyDescent="0.55000000000000004">
      <c r="A19" s="230" t="s">
        <v>110</v>
      </c>
      <c r="B19" s="277" t="s">
        <v>80</v>
      </c>
      <c r="C19" s="277"/>
      <c r="D19" s="277"/>
      <c r="E19" s="277"/>
      <c r="F19" s="277"/>
      <c r="G19" s="277"/>
      <c r="H19" s="277"/>
      <c r="I19" s="321" t="e">
        <f>O35+P35</f>
        <v>#NAME?</v>
      </c>
      <c r="J19" s="314"/>
      <c r="K19" s="315"/>
      <c r="L19" s="315"/>
      <c r="M19" s="315"/>
      <c r="N19" s="315"/>
      <c r="O19" s="315"/>
      <c r="P19" s="316"/>
    </row>
    <row r="20" spans="1:23" ht="14.4" x14ac:dyDescent="0.55000000000000004">
      <c r="A20" s="231"/>
      <c r="B20" s="278"/>
      <c r="C20" s="278"/>
      <c r="D20" s="278"/>
      <c r="E20" s="278"/>
      <c r="F20" s="278"/>
      <c r="G20" s="278"/>
      <c r="H20" s="278"/>
      <c r="I20" s="276"/>
      <c r="J20" s="314"/>
      <c r="K20" s="315"/>
      <c r="L20" s="315"/>
      <c r="M20" s="315"/>
      <c r="N20" s="315"/>
      <c r="O20" s="315"/>
      <c r="P20" s="316"/>
    </row>
    <row r="21" spans="1:23" ht="14.5" customHeight="1" x14ac:dyDescent="0.55000000000000004">
      <c r="A21" s="279" t="s">
        <v>111</v>
      </c>
      <c r="B21" s="232" t="s">
        <v>81</v>
      </c>
      <c r="C21" s="232"/>
      <c r="D21" s="232"/>
      <c r="E21" s="232"/>
      <c r="F21" s="232"/>
      <c r="G21" s="232"/>
      <c r="H21" s="232"/>
      <c r="I21" s="275" t="e">
        <f>I16-I18-I19</f>
        <v>#NAME?</v>
      </c>
      <c r="J21" s="314"/>
      <c r="K21" s="315"/>
      <c r="L21" s="315"/>
      <c r="M21" s="315"/>
      <c r="N21" s="315"/>
      <c r="O21" s="315"/>
      <c r="P21" s="316"/>
    </row>
    <row r="22" spans="1:23" ht="14.4" x14ac:dyDescent="0.55000000000000004">
      <c r="A22" s="279"/>
      <c r="B22" s="232"/>
      <c r="C22" s="232"/>
      <c r="D22" s="232"/>
      <c r="E22" s="232"/>
      <c r="F22" s="232"/>
      <c r="G22" s="232"/>
      <c r="H22" s="232"/>
      <c r="I22" s="275"/>
      <c r="J22" s="314"/>
      <c r="K22" s="315"/>
      <c r="L22" s="315"/>
      <c r="M22" s="315"/>
      <c r="N22" s="315"/>
      <c r="O22" s="315"/>
      <c r="P22" s="316"/>
    </row>
    <row r="23" spans="1:23" ht="14.4" x14ac:dyDescent="0.55000000000000004">
      <c r="A23" s="280"/>
      <c r="B23" s="233"/>
      <c r="C23" s="233"/>
      <c r="D23" s="233"/>
      <c r="E23" s="233"/>
      <c r="F23" s="233"/>
      <c r="G23" s="233"/>
      <c r="H23" s="233"/>
      <c r="I23" s="276"/>
      <c r="J23" s="317"/>
      <c r="K23" s="318"/>
      <c r="L23" s="318"/>
      <c r="M23" s="318"/>
      <c r="N23" s="318"/>
      <c r="O23" s="318"/>
      <c r="P23" s="319"/>
    </row>
    <row r="24" spans="1:23" ht="24" customHeight="1" x14ac:dyDescent="0.55000000000000004">
      <c r="A24" s="220" t="s">
        <v>117</v>
      </c>
      <c r="B24" s="221"/>
      <c r="C24" s="221"/>
      <c r="D24" s="221"/>
      <c r="E24" s="221"/>
      <c r="F24" s="221"/>
      <c r="G24" s="221"/>
      <c r="H24" s="221"/>
      <c r="I24" s="221"/>
      <c r="J24" s="221"/>
      <c r="K24" s="221"/>
      <c r="L24" s="221"/>
      <c r="M24" s="221"/>
      <c r="N24" s="221"/>
      <c r="O24" s="221"/>
      <c r="P24" s="222"/>
    </row>
    <row r="25" spans="1:23" ht="14.5" customHeight="1" x14ac:dyDescent="0.55000000000000004">
      <c r="A25" s="223" t="s">
        <v>75</v>
      </c>
      <c r="B25" s="225" t="s">
        <v>74</v>
      </c>
      <c r="C25" s="225" t="s">
        <v>64</v>
      </c>
      <c r="D25" s="227" t="s">
        <v>70</v>
      </c>
      <c r="E25" s="229" t="s">
        <v>69</v>
      </c>
      <c r="F25" s="229"/>
      <c r="G25" s="227" t="s">
        <v>61</v>
      </c>
      <c r="H25" s="227"/>
      <c r="I25" s="229" t="s">
        <v>65</v>
      </c>
      <c r="J25" s="229"/>
      <c r="K25" s="229" t="s">
        <v>66</v>
      </c>
      <c r="L25" s="229"/>
      <c r="M25" s="229" t="s">
        <v>78</v>
      </c>
      <c r="N25" s="229"/>
      <c r="O25" s="281" t="s">
        <v>77</v>
      </c>
      <c r="P25" s="273" t="s">
        <v>99</v>
      </c>
      <c r="Q25" s="51"/>
      <c r="R25" s="45"/>
    </row>
    <row r="26" spans="1:23" ht="15" customHeight="1" x14ac:dyDescent="0.55000000000000004">
      <c r="A26" s="224"/>
      <c r="B26" s="226"/>
      <c r="C26" s="226"/>
      <c r="D26" s="228"/>
      <c r="E26" s="229"/>
      <c r="F26" s="229"/>
      <c r="G26" s="227"/>
      <c r="H26" s="227"/>
      <c r="I26" s="229"/>
      <c r="J26" s="229"/>
      <c r="K26" s="229"/>
      <c r="L26" s="229"/>
      <c r="M26" s="229"/>
      <c r="N26" s="229"/>
      <c r="O26" s="281"/>
      <c r="P26" s="273"/>
      <c r="Q26" s="51"/>
    </row>
    <row r="27" spans="1:23" ht="15" customHeight="1" x14ac:dyDescent="0.55000000000000004">
      <c r="A27" s="74"/>
      <c r="B27" s="52"/>
      <c r="C27" s="52"/>
      <c r="D27" s="52"/>
      <c r="E27" s="53" t="s">
        <v>60</v>
      </c>
      <c r="F27" s="53" t="s">
        <v>9</v>
      </c>
      <c r="G27" s="53" t="s">
        <v>60</v>
      </c>
      <c r="H27" s="53" t="s">
        <v>9</v>
      </c>
      <c r="I27" s="53" t="s">
        <v>60</v>
      </c>
      <c r="J27" s="54" t="s">
        <v>9</v>
      </c>
      <c r="K27" s="53" t="s">
        <v>62</v>
      </c>
      <c r="L27" s="53" t="s">
        <v>9</v>
      </c>
      <c r="M27" s="53" t="s">
        <v>60</v>
      </c>
      <c r="N27" s="53" t="s">
        <v>79</v>
      </c>
      <c r="O27" s="281"/>
      <c r="P27" s="273"/>
      <c r="Q27" s="51"/>
    </row>
    <row r="28" spans="1:23" ht="14.4" x14ac:dyDescent="0.55000000000000004">
      <c r="A28" s="75"/>
      <c r="B28" s="55" t="s">
        <v>68</v>
      </c>
      <c r="C28" s="56"/>
      <c r="D28" s="57"/>
      <c r="E28" s="111"/>
      <c r="F28" s="112" t="e">
        <f>E28*F_and_A_Rate</f>
        <v>#NAME?</v>
      </c>
      <c r="G28" s="111"/>
      <c r="H28" s="112" t="e">
        <f>G28*F_and_A_Rate</f>
        <v>#NAME?</v>
      </c>
      <c r="I28" s="111"/>
      <c r="J28" s="112" t="e">
        <f>I28*F_and_A_Rate</f>
        <v>#NAME?</v>
      </c>
      <c r="K28" s="111"/>
      <c r="L28" s="112" t="e">
        <f>K28*F_and_A_Rate</f>
        <v>#NAME?</v>
      </c>
      <c r="M28" s="111"/>
      <c r="N28" s="112" t="e">
        <f>M28*F_and_A_Rate</f>
        <v>#NAME?</v>
      </c>
      <c r="O28" s="58">
        <f>E28+G28+I28+K28+M28</f>
        <v>0</v>
      </c>
      <c r="P28" s="76" t="e">
        <f>SUM(F28+H28+J28+L28+N28)</f>
        <v>#NAME?</v>
      </c>
      <c r="Q28" s="51"/>
      <c r="R28" s="45"/>
    </row>
    <row r="29" spans="1:23" ht="14.4" x14ac:dyDescent="0.55000000000000004">
      <c r="A29" s="75"/>
      <c r="B29" s="55" t="s">
        <v>67</v>
      </c>
      <c r="C29" s="56"/>
      <c r="D29" s="57"/>
      <c r="E29" s="111"/>
      <c r="F29" s="112" t="e">
        <f>E29*F_and_A_Rate</f>
        <v>#NAME?</v>
      </c>
      <c r="G29" s="111"/>
      <c r="H29" s="112" t="e">
        <f>G29*F_and_A_Rate</f>
        <v>#NAME?</v>
      </c>
      <c r="I29" s="111"/>
      <c r="J29" s="112" t="e">
        <f>I29*F_and_A_Rate</f>
        <v>#NAME?</v>
      </c>
      <c r="K29" s="111"/>
      <c r="L29" s="112" t="e">
        <f>K29*F_and_A_Rate</f>
        <v>#NAME?</v>
      </c>
      <c r="M29" s="111"/>
      <c r="N29" s="112" t="e">
        <f>M29*F_and_A_Rate</f>
        <v>#NAME?</v>
      </c>
      <c r="O29" s="58">
        <f t="shared" ref="O29:O34" si="0">SUM(E29+G29+I29+K29+M29)</f>
        <v>0</v>
      </c>
      <c r="P29" s="76" t="e">
        <f>SUM(F29+H29+J29+L29+N29)</f>
        <v>#NAME?</v>
      </c>
      <c r="Q29" s="51"/>
    </row>
    <row r="30" spans="1:23" ht="14.5" customHeight="1" x14ac:dyDescent="0.55000000000000004">
      <c r="A30" s="75"/>
      <c r="B30" s="55" t="s">
        <v>85</v>
      </c>
      <c r="C30" s="56"/>
      <c r="D30" s="57"/>
      <c r="E30" s="111"/>
      <c r="F30" s="112" t="e">
        <f>E30*F_and_A_Rate</f>
        <v>#NAME?</v>
      </c>
      <c r="G30" s="111"/>
      <c r="H30" s="112" t="e">
        <f>G30*F_and_A_Rate</f>
        <v>#NAME?</v>
      </c>
      <c r="I30" s="111"/>
      <c r="J30" s="112" t="e">
        <f>I30*F_and_A_Rate</f>
        <v>#NAME?</v>
      </c>
      <c r="K30" s="111"/>
      <c r="L30" s="112" t="e">
        <f>K30*F_and_A_Rate</f>
        <v>#NAME?</v>
      </c>
      <c r="M30" s="111"/>
      <c r="N30" s="112" t="e">
        <f>M30*F_and_A_Rate</f>
        <v>#NAME?</v>
      </c>
      <c r="O30" s="58">
        <f t="shared" si="0"/>
        <v>0</v>
      </c>
      <c r="P30" s="76" t="e">
        <f>SUM(F30+H30+J30+L30+N30)</f>
        <v>#NAME?</v>
      </c>
      <c r="Q30" s="51"/>
    </row>
    <row r="31" spans="1:23" ht="14.4" x14ac:dyDescent="0.55000000000000004">
      <c r="A31" s="75"/>
      <c r="B31" s="55" t="s">
        <v>93</v>
      </c>
      <c r="C31" s="56"/>
      <c r="D31" s="57" t="s">
        <v>10</v>
      </c>
      <c r="E31" s="87"/>
      <c r="F31" s="112" t="s">
        <v>10</v>
      </c>
      <c r="G31" s="87"/>
      <c r="H31" s="112" t="s">
        <v>10</v>
      </c>
      <c r="I31" s="87"/>
      <c r="J31" s="112" t="s">
        <v>10</v>
      </c>
      <c r="K31" s="87"/>
      <c r="L31" s="112" t="s">
        <v>10</v>
      </c>
      <c r="M31" s="87"/>
      <c r="N31" s="112" t="s">
        <v>10</v>
      </c>
      <c r="O31" s="58">
        <f t="shared" si="0"/>
        <v>0</v>
      </c>
      <c r="P31" s="77" t="s">
        <v>10</v>
      </c>
      <c r="Q31" s="51"/>
    </row>
    <row r="32" spans="1:23" s="1" customFormat="1" ht="13.5" customHeight="1" x14ac:dyDescent="0.55000000000000004">
      <c r="A32" s="75"/>
      <c r="B32" s="55" t="s">
        <v>73</v>
      </c>
      <c r="C32" s="56"/>
      <c r="D32" s="57"/>
      <c r="E32" s="87"/>
      <c r="F32" s="112" t="e">
        <f>E32*F_and_A_Rate</f>
        <v>#NAME?</v>
      </c>
      <c r="G32" s="87"/>
      <c r="H32" s="112" t="e">
        <f>G32*F_and_A_Rate</f>
        <v>#NAME?</v>
      </c>
      <c r="I32" s="87"/>
      <c r="J32" s="112" t="e">
        <f>I32*F_and_A_Rate</f>
        <v>#NAME?</v>
      </c>
      <c r="K32" s="87"/>
      <c r="L32" s="112" t="e">
        <f>K32*F_and_A_Rate</f>
        <v>#NAME?</v>
      </c>
      <c r="M32" s="111"/>
      <c r="N32" s="112" t="e">
        <f>M32*F_and_A_Rate</f>
        <v>#NAME?</v>
      </c>
      <c r="O32" s="58">
        <f t="shared" si="0"/>
        <v>0</v>
      </c>
      <c r="P32" s="76" t="e">
        <f>SUM(F32+H32+J32+L32+N32)</f>
        <v>#NAME?</v>
      </c>
      <c r="Q32" s="51"/>
      <c r="R32"/>
      <c r="S32"/>
    </row>
    <row r="33" spans="1:19" s="49" customFormat="1" ht="13.5" customHeight="1" x14ac:dyDescent="0.55000000000000004">
      <c r="A33" s="75"/>
      <c r="B33" s="55" t="s">
        <v>90</v>
      </c>
      <c r="C33" s="56"/>
      <c r="D33" s="57"/>
      <c r="E33" s="87"/>
      <c r="F33" s="112" t="e">
        <f>E33*F_and_A_Rate</f>
        <v>#NAME?</v>
      </c>
      <c r="G33" s="87"/>
      <c r="H33" s="112" t="e">
        <f>G33*F_and_A_Rate</f>
        <v>#NAME?</v>
      </c>
      <c r="I33" s="87"/>
      <c r="J33" s="112" t="e">
        <f>I33*F_and_A_Rate</f>
        <v>#NAME?</v>
      </c>
      <c r="K33" s="87"/>
      <c r="L33" s="112" t="e">
        <f>K33*F_and_A_Rate</f>
        <v>#NAME?</v>
      </c>
      <c r="M33" s="111"/>
      <c r="N33" s="112" t="e">
        <f>M33*F_and_A_Rate</f>
        <v>#NAME?</v>
      </c>
      <c r="O33" s="58">
        <f t="shared" si="0"/>
        <v>0</v>
      </c>
      <c r="P33" s="76" t="e">
        <f>SUM(F33+H33+J33+L33+N33)</f>
        <v>#NAME?</v>
      </c>
      <c r="Q33" s="51"/>
    </row>
    <row r="34" spans="1:19" s="49" customFormat="1" ht="13.5" customHeight="1" x14ac:dyDescent="0.55000000000000004">
      <c r="A34" s="75"/>
      <c r="B34" s="55" t="s">
        <v>139</v>
      </c>
      <c r="C34" s="56"/>
      <c r="D34" s="57"/>
      <c r="E34" s="87"/>
      <c r="F34" s="112" t="e">
        <f>E34*F_and_A_Rate</f>
        <v>#NAME?</v>
      </c>
      <c r="G34" s="87"/>
      <c r="H34" s="112" t="e">
        <f>G34*F_and_A_Rate</f>
        <v>#NAME?</v>
      </c>
      <c r="I34" s="87"/>
      <c r="J34" s="112" t="e">
        <f>I34*F_and_A_Rate</f>
        <v>#NAME?</v>
      </c>
      <c r="K34" s="87"/>
      <c r="L34" s="112" t="e">
        <f>K34*F_and_A_Rate</f>
        <v>#NAME?</v>
      </c>
      <c r="M34" s="111"/>
      <c r="N34" s="112" t="e">
        <f>M34*F_and_A_Rate</f>
        <v>#NAME?</v>
      </c>
      <c r="O34" s="58">
        <f t="shared" si="0"/>
        <v>0</v>
      </c>
      <c r="P34" s="76" t="e">
        <f>SUM(F34+H34+J34+L34+N34)</f>
        <v>#NAME?</v>
      </c>
      <c r="Q34" s="51"/>
    </row>
    <row r="35" spans="1:19" s="1" customFormat="1" ht="13.5" customHeight="1" x14ac:dyDescent="0.55000000000000004">
      <c r="A35" s="234" t="s">
        <v>97</v>
      </c>
      <c r="B35" s="235"/>
      <c r="C35" s="235"/>
      <c r="D35" s="235"/>
      <c r="E35" s="206">
        <f t="shared" ref="E35:P35" si="1">SUM(E28:E34)</f>
        <v>0</v>
      </c>
      <c r="F35" s="206" t="e">
        <f t="shared" si="1"/>
        <v>#NAME?</v>
      </c>
      <c r="G35" s="206">
        <f t="shared" si="1"/>
        <v>0</v>
      </c>
      <c r="H35" s="206" t="e">
        <f t="shared" si="1"/>
        <v>#NAME?</v>
      </c>
      <c r="I35" s="206">
        <f t="shared" si="1"/>
        <v>0</v>
      </c>
      <c r="J35" s="206" t="e">
        <f t="shared" si="1"/>
        <v>#NAME?</v>
      </c>
      <c r="K35" s="206">
        <f t="shared" si="1"/>
        <v>0</v>
      </c>
      <c r="L35" s="206" t="e">
        <f t="shared" si="1"/>
        <v>#NAME?</v>
      </c>
      <c r="M35" s="206">
        <f t="shared" si="1"/>
        <v>0</v>
      </c>
      <c r="N35" s="206" t="e">
        <f t="shared" si="1"/>
        <v>#NAME?</v>
      </c>
      <c r="O35" s="206">
        <f t="shared" si="1"/>
        <v>0</v>
      </c>
      <c r="P35" s="275" t="e">
        <f t="shared" si="1"/>
        <v>#NAME?</v>
      </c>
      <c r="Q35" s="67"/>
      <c r="R35"/>
      <c r="S35"/>
    </row>
    <row r="36" spans="1:19" s="1" customFormat="1" ht="13.5" customHeight="1" x14ac:dyDescent="0.55000000000000004">
      <c r="A36" s="236"/>
      <c r="B36" s="237"/>
      <c r="C36" s="237"/>
      <c r="D36" s="237"/>
      <c r="E36" s="207"/>
      <c r="F36" s="207"/>
      <c r="G36" s="207"/>
      <c r="H36" s="207"/>
      <c r="I36" s="207"/>
      <c r="J36" s="207"/>
      <c r="K36" s="207"/>
      <c r="L36" s="207"/>
      <c r="M36" s="207"/>
      <c r="N36" s="207"/>
      <c r="O36" s="207"/>
      <c r="P36" s="276"/>
      <c r="Q36" s="67"/>
      <c r="S36"/>
    </row>
    <row r="37" spans="1:19" s="46" customFormat="1" ht="13.5" customHeight="1" x14ac:dyDescent="0.55000000000000004">
      <c r="A37" s="255" t="s">
        <v>134</v>
      </c>
      <c r="B37" s="256"/>
      <c r="C37" s="256"/>
      <c r="D37" s="256"/>
      <c r="E37" s="256"/>
      <c r="F37" s="256"/>
      <c r="G37" s="256"/>
      <c r="H37" s="256"/>
      <c r="I37" s="256"/>
      <c r="J37" s="256"/>
      <c r="K37" s="256"/>
      <c r="L37" s="256"/>
      <c r="M37" s="256"/>
      <c r="N37" s="256"/>
      <c r="O37" s="256"/>
      <c r="P37" s="257"/>
      <c r="Q37" s="1"/>
    </row>
    <row r="38" spans="1:19" s="2" customFormat="1" ht="13.5" customHeight="1" x14ac:dyDescent="0.55000000000000004">
      <c r="A38" s="258"/>
      <c r="B38" s="259"/>
      <c r="C38" s="259"/>
      <c r="D38" s="259"/>
      <c r="E38" s="259"/>
      <c r="F38" s="259"/>
      <c r="G38" s="259"/>
      <c r="H38" s="259"/>
      <c r="I38" s="259"/>
      <c r="J38" s="259"/>
      <c r="K38" s="259"/>
      <c r="L38" s="259"/>
      <c r="M38" s="259"/>
      <c r="N38" s="259"/>
      <c r="O38" s="259"/>
      <c r="P38" s="260"/>
      <c r="Q38" s="1"/>
    </row>
    <row r="39" spans="1:19" s="1" customFormat="1" ht="13.5" customHeight="1" x14ac:dyDescent="0.55000000000000004">
      <c r="A39" s="223" t="s">
        <v>75</v>
      </c>
      <c r="B39" s="225" t="s">
        <v>63</v>
      </c>
      <c r="C39" s="225" t="s">
        <v>64</v>
      </c>
      <c r="D39" s="227" t="s">
        <v>71</v>
      </c>
      <c r="E39" s="229" t="s">
        <v>69</v>
      </c>
      <c r="F39" s="229"/>
      <c r="G39" s="227" t="s">
        <v>61</v>
      </c>
      <c r="H39" s="227"/>
      <c r="I39" s="229" t="s">
        <v>65</v>
      </c>
      <c r="J39" s="229"/>
      <c r="K39" s="229" t="s">
        <v>66</v>
      </c>
      <c r="L39" s="229"/>
      <c r="M39" s="229" t="s">
        <v>78</v>
      </c>
      <c r="N39" s="229"/>
      <c r="O39" s="274" t="s">
        <v>76</v>
      </c>
      <c r="P39" s="273" t="s">
        <v>100</v>
      </c>
      <c r="Q39" s="66"/>
    </row>
    <row r="40" spans="1:19" s="1" customFormat="1" ht="13.5" customHeight="1" x14ac:dyDescent="0.55000000000000004">
      <c r="A40" s="224"/>
      <c r="B40" s="226"/>
      <c r="C40" s="226"/>
      <c r="D40" s="228"/>
      <c r="E40" s="229"/>
      <c r="F40" s="229"/>
      <c r="G40" s="227"/>
      <c r="H40" s="227"/>
      <c r="I40" s="229"/>
      <c r="J40" s="229"/>
      <c r="K40" s="229"/>
      <c r="L40" s="229"/>
      <c r="M40" s="229"/>
      <c r="N40" s="229"/>
      <c r="O40" s="274"/>
      <c r="P40" s="273"/>
      <c r="Q40" s="66"/>
      <c r="R40" s="46"/>
    </row>
    <row r="41" spans="1:19" s="1" customFormat="1" ht="13.5" customHeight="1" x14ac:dyDescent="0.55000000000000004">
      <c r="A41" s="78"/>
      <c r="B41" s="59"/>
      <c r="C41" s="59"/>
      <c r="D41" s="59"/>
      <c r="E41" s="60" t="s">
        <v>60</v>
      </c>
      <c r="F41" s="60" t="s">
        <v>9</v>
      </c>
      <c r="G41" s="60" t="s">
        <v>60</v>
      </c>
      <c r="H41" s="60" t="s">
        <v>9</v>
      </c>
      <c r="I41" s="60" t="s">
        <v>60</v>
      </c>
      <c r="J41" s="61" t="s">
        <v>9</v>
      </c>
      <c r="K41" s="60" t="s">
        <v>62</v>
      </c>
      <c r="L41" s="60" t="s">
        <v>9</v>
      </c>
      <c r="M41" s="60" t="s">
        <v>60</v>
      </c>
      <c r="N41" s="60" t="s">
        <v>79</v>
      </c>
      <c r="O41" s="274"/>
      <c r="P41" s="273"/>
      <c r="Q41" s="66"/>
      <c r="R41" s="2"/>
      <c r="S41" s="46"/>
    </row>
    <row r="42" spans="1:19" s="1" customFormat="1" ht="13.5" customHeight="1" x14ac:dyDescent="0.55000000000000004">
      <c r="A42" s="298" t="s">
        <v>20</v>
      </c>
      <c r="B42" s="62" t="s">
        <v>21</v>
      </c>
      <c r="C42" s="56"/>
      <c r="D42" s="297" t="s">
        <v>22</v>
      </c>
      <c r="E42" s="87"/>
      <c r="F42" s="112" t="e">
        <f>E42*F_and_A_Rate</f>
        <v>#NAME?</v>
      </c>
      <c r="G42" s="87"/>
      <c r="H42" s="112" t="e">
        <f>G42*F_and_A_Rate</f>
        <v>#NAME?</v>
      </c>
      <c r="I42" s="87"/>
      <c r="J42" s="112" t="e">
        <f>I42*F_and_A_Rate</f>
        <v>#NAME?</v>
      </c>
      <c r="K42" s="87"/>
      <c r="L42" s="112" t="e">
        <f>K42*F_and_A_Rate</f>
        <v>#NAME?</v>
      </c>
      <c r="M42" s="87"/>
      <c r="N42" s="112" t="e">
        <f>M42*F_and_A_Rate</f>
        <v>#NAME?</v>
      </c>
      <c r="O42" s="63">
        <f>SUM(E42+G42+I42+K42+M42)</f>
        <v>0</v>
      </c>
      <c r="P42" s="73" t="e">
        <f>SUM(F42+H42+J42+L42+N42)</f>
        <v>#NAME?</v>
      </c>
      <c r="Q42" s="66"/>
      <c r="S42" s="2"/>
    </row>
    <row r="43" spans="1:19" ht="14.4" x14ac:dyDescent="0.55000000000000004">
      <c r="A43" s="298"/>
      <c r="B43" s="62" t="s">
        <v>24</v>
      </c>
      <c r="C43" s="56"/>
      <c r="D43" s="297"/>
      <c r="E43" s="87"/>
      <c r="F43" s="112" t="e">
        <f>E43*F_and_A_Rate</f>
        <v>#NAME?</v>
      </c>
      <c r="G43" s="87"/>
      <c r="H43" s="112" t="e">
        <f>G43*F_and_A_Rate</f>
        <v>#NAME?</v>
      </c>
      <c r="I43" s="87"/>
      <c r="J43" s="112" t="e">
        <f>I43*F_and_A_Rate</f>
        <v>#NAME?</v>
      </c>
      <c r="K43" s="87"/>
      <c r="L43" s="112" t="e">
        <f>K43*F_and_A_Rate</f>
        <v>#NAME?</v>
      </c>
      <c r="M43" s="87"/>
      <c r="N43" s="112" t="e">
        <f>M43*F_and_A_Rate</f>
        <v>#NAME?</v>
      </c>
      <c r="O43" s="63">
        <f>SUM(E43+G43+I43+K43+M43)</f>
        <v>0</v>
      </c>
      <c r="P43" s="73" t="e">
        <f>SUM(F43+H43+J43+L43+N43)</f>
        <v>#NAME?</v>
      </c>
      <c r="Q43" s="66"/>
      <c r="R43" s="1"/>
      <c r="S43" s="1"/>
    </row>
    <row r="44" spans="1:19" ht="15" customHeight="1" x14ac:dyDescent="0.55000000000000004">
      <c r="A44" s="298"/>
      <c r="B44" s="62" t="s">
        <v>92</v>
      </c>
      <c r="C44" s="64"/>
      <c r="D44" s="297"/>
      <c r="E44" s="87"/>
      <c r="F44" s="112" t="s">
        <v>10</v>
      </c>
      <c r="G44" s="87"/>
      <c r="H44" s="112" t="s">
        <v>10</v>
      </c>
      <c r="I44" s="87"/>
      <c r="J44" s="112" t="s">
        <v>10</v>
      </c>
      <c r="K44" s="87"/>
      <c r="L44" s="112" t="s">
        <v>10</v>
      </c>
      <c r="M44" s="87"/>
      <c r="N44" s="112" t="s">
        <v>10</v>
      </c>
      <c r="O44" s="63">
        <f>SUM(E44+G44+I44+K44+M44)</f>
        <v>0</v>
      </c>
      <c r="P44" s="79" t="s">
        <v>10</v>
      </c>
      <c r="Q44" s="66"/>
      <c r="R44" s="1"/>
      <c r="S44" s="1"/>
    </row>
    <row r="45" spans="1:19" ht="14.4" x14ac:dyDescent="0.55000000000000004">
      <c r="A45" s="298"/>
      <c r="B45" s="62" t="s">
        <v>36</v>
      </c>
      <c r="C45" s="56"/>
      <c r="D45" s="297"/>
      <c r="E45" s="87">
        <v>7774.5</v>
      </c>
      <c r="F45" s="112" t="e">
        <f>E45*F_and_A_Rate</f>
        <v>#NAME?</v>
      </c>
      <c r="G45" s="87">
        <v>7775</v>
      </c>
      <c r="H45" s="112" t="e">
        <f>G45*F_and_A_Rate</f>
        <v>#NAME?</v>
      </c>
      <c r="I45" s="87">
        <v>4411</v>
      </c>
      <c r="J45" s="112" t="e">
        <f>I45*F_and_A_Rate</f>
        <v>#NAME?</v>
      </c>
      <c r="K45" s="87"/>
      <c r="L45" s="112" t="e">
        <f>K45*F_and_A_Rate</f>
        <v>#NAME?</v>
      </c>
      <c r="M45" s="87"/>
      <c r="N45" s="112" t="e">
        <f>M45*F_and_A_Rate</f>
        <v>#NAME?</v>
      </c>
      <c r="O45" s="63">
        <f>SUM(E45+G45+I45+K45+M45)</f>
        <v>19960.5</v>
      </c>
      <c r="P45" s="73" t="e">
        <f>SUM(F45+H45+J45+L45+N45)</f>
        <v>#NAME?</v>
      </c>
      <c r="Q45" s="67"/>
      <c r="R45" s="1"/>
      <c r="S45" s="1"/>
    </row>
    <row r="46" spans="1:19" ht="14.4" x14ac:dyDescent="0.55000000000000004">
      <c r="A46" s="298"/>
      <c r="B46" s="62" t="s">
        <v>91</v>
      </c>
      <c r="C46" s="56"/>
      <c r="D46" s="297"/>
      <c r="E46" s="87">
        <v>1260</v>
      </c>
      <c r="F46" s="112" t="e">
        <f>E46*F_and_A_Rate</f>
        <v>#NAME?</v>
      </c>
      <c r="G46" s="87">
        <v>1298</v>
      </c>
      <c r="H46" s="112" t="e">
        <f>G46*F_and_A_Rate</f>
        <v>#NAME?</v>
      </c>
      <c r="I46" s="87">
        <v>0</v>
      </c>
      <c r="J46" s="112" t="e">
        <f>I46*F_and_A_Rate</f>
        <v>#NAME?</v>
      </c>
      <c r="K46" s="87"/>
      <c r="L46" s="112" t="e">
        <f>K46*F_and_A_Rate</f>
        <v>#NAME?</v>
      </c>
      <c r="M46" s="87"/>
      <c r="N46" s="112" t="e">
        <f>M46*F_and_A_Rate</f>
        <v>#NAME?</v>
      </c>
      <c r="O46" s="63">
        <f>SUM(E46+G46+I46+K46+M46)</f>
        <v>2558</v>
      </c>
      <c r="P46" s="82" t="e">
        <f>SUM(F46+H46+J46+L46+N46)</f>
        <v>#NAME?</v>
      </c>
      <c r="Q46" s="66"/>
      <c r="S46" s="1"/>
    </row>
    <row r="47" spans="1:19" s="1" customFormat="1" ht="14.4" x14ac:dyDescent="0.55000000000000004">
      <c r="A47" s="298"/>
      <c r="B47" s="62" t="s">
        <v>34</v>
      </c>
      <c r="C47" s="64"/>
      <c r="D47" s="297"/>
      <c r="E47" s="87">
        <v>13625</v>
      </c>
      <c r="F47" s="112" t="e">
        <f>E47*F_and_A_Rate</f>
        <v>#NAME?</v>
      </c>
      <c r="G47" s="87">
        <v>12452</v>
      </c>
      <c r="H47" s="112" t="e">
        <f>G47*F_and_A_Rate</f>
        <v>#NAME?</v>
      </c>
      <c r="I47" s="87">
        <v>0</v>
      </c>
      <c r="J47" s="112" t="e">
        <f>I47*F_and_A_Rate</f>
        <v>#NAME?</v>
      </c>
      <c r="K47" s="87"/>
      <c r="L47" s="112" t="e">
        <f>K47*F_and_A_Rate</f>
        <v>#NAME?</v>
      </c>
      <c r="M47" s="87"/>
      <c r="N47" s="112" t="e">
        <f>M47*F_and_A_Rate</f>
        <v>#NAME?</v>
      </c>
      <c r="O47" s="63">
        <f>SUM(E47+G47+I47+K47+M47)</f>
        <v>26077</v>
      </c>
      <c r="P47" s="73" t="e">
        <f>SUM(F47+H47+J47+L47+N47)</f>
        <v>#NAME?</v>
      </c>
      <c r="Q47" s="66"/>
      <c r="R47"/>
      <c r="S47"/>
    </row>
    <row r="48" spans="1:19" ht="14.7" thickBot="1" x14ac:dyDescent="0.6">
      <c r="A48" s="298"/>
      <c r="B48" s="62" t="s">
        <v>30</v>
      </c>
      <c r="C48" s="64"/>
      <c r="D48" s="297"/>
      <c r="E48" s="87"/>
      <c r="F48" s="112" t="e">
        <f>E48*F_and_A_Rate</f>
        <v>#NAME?</v>
      </c>
      <c r="G48" s="87"/>
      <c r="H48" s="112" t="e">
        <f>G48*F_and_A_Rate</f>
        <v>#NAME?</v>
      </c>
      <c r="I48" s="87"/>
      <c r="J48" s="112" t="e">
        <f>I48*F_and_A_Rate</f>
        <v>#NAME?</v>
      </c>
      <c r="K48" s="87"/>
      <c r="L48" s="112" t="e">
        <f>K48*F_and_A_Rate</f>
        <v>#NAME?</v>
      </c>
      <c r="M48" s="87"/>
      <c r="N48" s="112" t="e">
        <f>M48*F_and_A_Rate</f>
        <v>#NAME?</v>
      </c>
      <c r="O48" s="63">
        <f>SUM(E48+G48+I48+K48+M48)</f>
        <v>0</v>
      </c>
      <c r="P48" s="73" t="e">
        <f>SUM(F48+H48+J48+L48+N48)</f>
        <v>#NAME?</v>
      </c>
      <c r="Q48" s="66"/>
    </row>
    <row r="49" spans="1:18" ht="14.4" x14ac:dyDescent="0.55000000000000004">
      <c r="A49" s="249" t="s">
        <v>98</v>
      </c>
      <c r="B49" s="250"/>
      <c r="C49" s="250"/>
      <c r="D49" s="250"/>
      <c r="E49" s="253">
        <f t="shared" ref="E49:J49" si="2">SUM(E42:E48)</f>
        <v>22659.5</v>
      </c>
      <c r="F49" s="253" t="e">
        <f t="shared" si="2"/>
        <v>#NAME?</v>
      </c>
      <c r="G49" s="253">
        <f t="shared" si="2"/>
        <v>21525</v>
      </c>
      <c r="H49" s="253" t="e">
        <f t="shared" si="2"/>
        <v>#NAME?</v>
      </c>
      <c r="I49" s="253">
        <f t="shared" si="2"/>
        <v>4411</v>
      </c>
      <c r="J49" s="253" t="e">
        <f t="shared" si="2"/>
        <v>#NAME?</v>
      </c>
      <c r="K49" s="253">
        <f t="shared" ref="K49:P49" si="3">SUM(K42:K48)</f>
        <v>0</v>
      </c>
      <c r="L49" s="253" t="e">
        <f t="shared" si="3"/>
        <v>#NAME?</v>
      </c>
      <c r="M49" s="253">
        <f t="shared" si="3"/>
        <v>0</v>
      </c>
      <c r="N49" s="253" t="e">
        <f t="shared" si="3"/>
        <v>#NAME?</v>
      </c>
      <c r="O49" s="323">
        <f t="shared" si="3"/>
        <v>48595.5</v>
      </c>
      <c r="P49" s="275" t="e">
        <f t="shared" si="3"/>
        <v>#NAME?</v>
      </c>
      <c r="Q49" s="67"/>
      <c r="R49" s="1"/>
    </row>
    <row r="50" spans="1:18" s="1" customFormat="1" ht="14.7" thickBot="1" x14ac:dyDescent="0.6">
      <c r="A50" s="251"/>
      <c r="B50" s="252"/>
      <c r="C50" s="252"/>
      <c r="D50" s="252"/>
      <c r="E50" s="254"/>
      <c r="F50" s="254"/>
      <c r="G50" s="254"/>
      <c r="H50" s="254"/>
      <c r="I50" s="254"/>
      <c r="J50" s="254"/>
      <c r="K50" s="254"/>
      <c r="L50" s="254"/>
      <c r="M50" s="254"/>
      <c r="N50" s="254"/>
      <c r="O50" s="324"/>
      <c r="P50" s="322"/>
      <c r="Q50" s="66"/>
    </row>
    <row r="51" spans="1:18" s="1" customFormat="1" ht="14.4" x14ac:dyDescent="0.55000000000000004">
      <c r="A51" s="70"/>
      <c r="B51" s="70"/>
      <c r="C51" s="70"/>
      <c r="D51" s="70"/>
      <c r="E51" s="69"/>
      <c r="F51" s="69"/>
      <c r="G51" s="69"/>
      <c r="H51" s="69"/>
      <c r="I51" s="69"/>
      <c r="J51" s="69"/>
      <c r="K51" s="69"/>
      <c r="L51" s="69"/>
      <c r="M51" s="69"/>
      <c r="N51" s="65"/>
      <c r="O51" s="71"/>
      <c r="P51" s="47"/>
    </row>
    <row r="52" spans="1:18" s="1" customFormat="1" ht="24" customHeight="1" x14ac:dyDescent="0.55000000000000004">
      <c r="A52" s="293" t="s">
        <v>118</v>
      </c>
      <c r="B52" s="294"/>
      <c r="C52" s="294"/>
      <c r="D52" s="294"/>
      <c r="E52" s="294"/>
      <c r="F52" s="294"/>
      <c r="G52" s="294"/>
      <c r="H52" s="294"/>
      <c r="I52" s="294"/>
      <c r="J52" s="294"/>
      <c r="K52" s="294"/>
      <c r="L52" s="294"/>
      <c r="M52" s="294"/>
      <c r="N52" s="294"/>
      <c r="O52" s="287" t="e">
        <f>O35+P35+O49+P49</f>
        <v>#NAME?</v>
      </c>
      <c r="P52" s="287"/>
      <c r="Q52"/>
    </row>
    <row r="53" spans="1:18" s="49" customFormat="1" ht="24" customHeight="1" x14ac:dyDescent="0.55000000000000004">
      <c r="A53" s="120"/>
      <c r="B53" s="121"/>
      <c r="C53" s="121"/>
      <c r="D53" s="121"/>
      <c r="E53" s="121"/>
      <c r="F53" s="289" t="s">
        <v>130</v>
      </c>
      <c r="G53" s="290"/>
      <c r="H53" s="290"/>
      <c r="I53" s="290"/>
      <c r="J53" s="290"/>
      <c r="K53" s="290"/>
      <c r="L53" s="290"/>
      <c r="M53" s="290"/>
      <c r="N53" s="290"/>
      <c r="O53" s="287">
        <f>+(I18)</f>
        <v>50000</v>
      </c>
      <c r="P53" s="288"/>
    </row>
    <row r="54" spans="1:18" s="1" customFormat="1" ht="24" customHeight="1" x14ac:dyDescent="0.55000000000000004">
      <c r="A54" s="295" t="s">
        <v>89</v>
      </c>
      <c r="B54" s="296"/>
      <c r="C54" s="296"/>
      <c r="D54" s="296"/>
      <c r="E54" s="296"/>
      <c r="F54" s="296"/>
      <c r="G54" s="296"/>
      <c r="H54" s="296"/>
      <c r="I54" s="296"/>
      <c r="J54" s="296"/>
      <c r="K54" s="296"/>
      <c r="L54" s="296"/>
      <c r="M54" s="296"/>
      <c r="N54" s="296"/>
      <c r="O54" s="287">
        <f>I16</f>
        <v>124108</v>
      </c>
      <c r="P54" s="287"/>
      <c r="Q54"/>
    </row>
    <row r="55" spans="1:18" ht="24" customHeight="1" x14ac:dyDescent="0.55000000000000004">
      <c r="A55" s="245" t="s">
        <v>131</v>
      </c>
      <c r="B55" s="246"/>
      <c r="C55" s="246"/>
      <c r="D55" s="246"/>
      <c r="E55" s="246"/>
      <c r="F55" s="246"/>
      <c r="G55" s="246"/>
      <c r="H55" s="246"/>
      <c r="I55" s="246"/>
      <c r="J55" s="246"/>
      <c r="K55" s="246"/>
      <c r="L55" s="246"/>
      <c r="M55" s="246"/>
      <c r="N55" s="246"/>
      <c r="O55" s="282" t="e">
        <f>(O52+O53)-O54</f>
        <v>#NAME?</v>
      </c>
      <c r="P55" s="282"/>
    </row>
    <row r="56" spans="1:18" ht="15.75" customHeight="1" x14ac:dyDescent="0.55000000000000004">
      <c r="A56" s="47"/>
      <c r="B56" s="47"/>
      <c r="C56" s="47"/>
      <c r="D56" s="47"/>
      <c r="E56" s="47"/>
      <c r="F56" s="47"/>
      <c r="G56" s="47"/>
      <c r="H56" s="47"/>
      <c r="I56" s="47"/>
      <c r="J56" s="47"/>
      <c r="K56" s="47"/>
      <c r="L56" s="47"/>
      <c r="M56" s="47"/>
      <c r="N56" s="47"/>
      <c r="O56" s="47"/>
      <c r="P56" s="47"/>
    </row>
    <row r="57" spans="1:18" ht="15.75" customHeight="1" x14ac:dyDescent="0.55000000000000004"/>
    <row r="58" spans="1:18" ht="15.75" customHeight="1" x14ac:dyDescent="0.55000000000000004"/>
    <row r="59" spans="1:18" ht="15.75" customHeight="1" x14ac:dyDescent="0.55000000000000004"/>
    <row r="60" spans="1:18" ht="15.75" customHeight="1" x14ac:dyDescent="0.55000000000000004">
      <c r="B60" s="242"/>
      <c r="C60" s="243"/>
      <c r="D60" s="243"/>
      <c r="E60" s="243"/>
      <c r="F60" s="243"/>
      <c r="G60" s="243"/>
      <c r="H60" s="243"/>
    </row>
    <row r="61" spans="1:18" ht="15.75" customHeight="1" x14ac:dyDescent="0.55000000000000004"/>
    <row r="62" spans="1:18" ht="15.75" customHeight="1" x14ac:dyDescent="0.55000000000000004"/>
    <row r="63" spans="1:18" ht="15.75" customHeight="1" x14ac:dyDescent="0.55000000000000004"/>
    <row r="64" spans="1:18" ht="15.75" customHeight="1" x14ac:dyDescent="0.55000000000000004"/>
    <row r="65" ht="15.75" customHeight="1" x14ac:dyDescent="0.55000000000000004"/>
    <row r="66" ht="15.75" customHeight="1" x14ac:dyDescent="0.55000000000000004"/>
    <row r="67" ht="15.75" customHeight="1" x14ac:dyDescent="0.55000000000000004"/>
    <row r="68" ht="15.75" customHeight="1" x14ac:dyDescent="0.55000000000000004"/>
    <row r="69" ht="15.75" customHeight="1" x14ac:dyDescent="0.55000000000000004"/>
    <row r="70" ht="15.75" customHeight="1" x14ac:dyDescent="0.55000000000000004"/>
    <row r="71" ht="15.75" customHeight="1" x14ac:dyDescent="0.55000000000000004"/>
    <row r="72" ht="15.75" customHeight="1" x14ac:dyDescent="0.55000000000000004"/>
    <row r="73" ht="15.75" customHeight="1" x14ac:dyDescent="0.55000000000000004"/>
    <row r="74" ht="15.75" customHeight="1" x14ac:dyDescent="0.55000000000000004"/>
    <row r="75" ht="15.75" customHeight="1" x14ac:dyDescent="0.55000000000000004"/>
    <row r="76" ht="15.75" customHeight="1" x14ac:dyDescent="0.55000000000000004"/>
    <row r="77" ht="15.75" customHeight="1" x14ac:dyDescent="0.55000000000000004"/>
    <row r="78" ht="15.75" customHeight="1" x14ac:dyDescent="0.55000000000000004"/>
    <row r="79" ht="15.75" customHeight="1" x14ac:dyDescent="0.55000000000000004"/>
    <row r="80" ht="15.75" customHeight="1" x14ac:dyDescent="0.55000000000000004"/>
    <row r="81" ht="15.75" customHeight="1" x14ac:dyDescent="0.55000000000000004"/>
    <row r="82" ht="15.75" customHeight="1" x14ac:dyDescent="0.55000000000000004"/>
    <row r="83" ht="15.75" customHeight="1" x14ac:dyDescent="0.55000000000000004"/>
    <row r="84" ht="15.75" customHeight="1" x14ac:dyDescent="0.55000000000000004"/>
    <row r="85" ht="15.75" customHeight="1" x14ac:dyDescent="0.55000000000000004"/>
    <row r="86" ht="15.75" customHeight="1" x14ac:dyDescent="0.55000000000000004"/>
    <row r="87" ht="15.75" customHeight="1" x14ac:dyDescent="0.55000000000000004"/>
    <row r="88" ht="15.75" customHeight="1" x14ac:dyDescent="0.55000000000000004"/>
    <row r="89" ht="15.75" customHeight="1" x14ac:dyDescent="0.55000000000000004"/>
    <row r="90" ht="15.75" customHeight="1" x14ac:dyDescent="0.55000000000000004"/>
    <row r="91" ht="15.75" customHeight="1" x14ac:dyDescent="0.55000000000000004"/>
    <row r="92" ht="15.75" customHeight="1" x14ac:dyDescent="0.55000000000000004"/>
    <row r="93" ht="15.75" customHeight="1" x14ac:dyDescent="0.55000000000000004"/>
    <row r="94" ht="15.75" customHeight="1" x14ac:dyDescent="0.55000000000000004"/>
    <row r="95" ht="15.75" customHeight="1" x14ac:dyDescent="0.55000000000000004"/>
    <row r="96" ht="15.75" customHeight="1" x14ac:dyDescent="0.55000000000000004"/>
    <row r="97" ht="15.75" customHeight="1" x14ac:dyDescent="0.55000000000000004"/>
    <row r="98" ht="15.75" customHeight="1" x14ac:dyDescent="0.55000000000000004"/>
    <row r="99" ht="15.75" customHeight="1" x14ac:dyDescent="0.55000000000000004"/>
    <row r="100" ht="15.75" customHeight="1" x14ac:dyDescent="0.55000000000000004"/>
    <row r="101" ht="15.75" customHeight="1" x14ac:dyDescent="0.55000000000000004"/>
    <row r="102" ht="15.75" customHeight="1" x14ac:dyDescent="0.55000000000000004"/>
    <row r="103" ht="15.75" customHeight="1" x14ac:dyDescent="0.55000000000000004"/>
    <row r="104" ht="15.75" customHeight="1" x14ac:dyDescent="0.55000000000000004"/>
    <row r="105" ht="15.75" customHeight="1" x14ac:dyDescent="0.55000000000000004"/>
    <row r="106" ht="15.75" customHeight="1" x14ac:dyDescent="0.55000000000000004"/>
    <row r="107" ht="15.75" customHeight="1" x14ac:dyDescent="0.55000000000000004"/>
    <row r="108" ht="15.75" customHeight="1" x14ac:dyDescent="0.55000000000000004"/>
    <row r="109" ht="15.75" customHeight="1" x14ac:dyDescent="0.55000000000000004"/>
    <row r="110" ht="15.75" customHeight="1" x14ac:dyDescent="0.55000000000000004"/>
    <row r="111" ht="15.75" customHeight="1" x14ac:dyDescent="0.55000000000000004"/>
    <row r="112" ht="15.75" customHeight="1" x14ac:dyDescent="0.55000000000000004"/>
    <row r="113" ht="15.75" customHeight="1" x14ac:dyDescent="0.55000000000000004"/>
    <row r="114" ht="15.75" customHeight="1" x14ac:dyDescent="0.55000000000000004"/>
    <row r="115" ht="15.75" customHeight="1" x14ac:dyDescent="0.55000000000000004"/>
    <row r="116" ht="15.75" customHeight="1" x14ac:dyDescent="0.55000000000000004"/>
    <row r="117" ht="15.75" customHeight="1" x14ac:dyDescent="0.55000000000000004"/>
    <row r="118" ht="15.75" customHeight="1" x14ac:dyDescent="0.55000000000000004"/>
    <row r="119" ht="15.75" customHeight="1" x14ac:dyDescent="0.55000000000000004"/>
    <row r="120" ht="15.75" customHeight="1" x14ac:dyDescent="0.55000000000000004"/>
    <row r="121" ht="15.75" customHeight="1" x14ac:dyDescent="0.55000000000000004"/>
    <row r="122" ht="15.75" customHeight="1" x14ac:dyDescent="0.55000000000000004"/>
    <row r="123" ht="15.75" customHeight="1" x14ac:dyDescent="0.55000000000000004"/>
    <row r="124" ht="15.75" customHeight="1" x14ac:dyDescent="0.55000000000000004"/>
    <row r="125" ht="15.75" customHeight="1" x14ac:dyDescent="0.55000000000000004"/>
    <row r="126" ht="15.75" customHeight="1" x14ac:dyDescent="0.55000000000000004"/>
    <row r="127" ht="15.75" customHeight="1" x14ac:dyDescent="0.55000000000000004"/>
    <row r="128" ht="15.75" customHeight="1" x14ac:dyDescent="0.55000000000000004"/>
    <row r="129" ht="15.75" customHeight="1" x14ac:dyDescent="0.55000000000000004"/>
    <row r="130" ht="15.75" customHeight="1" x14ac:dyDescent="0.55000000000000004"/>
    <row r="131" ht="15.75" customHeight="1" x14ac:dyDescent="0.55000000000000004"/>
    <row r="132" ht="15.75" customHeight="1" x14ac:dyDescent="0.55000000000000004"/>
    <row r="133" ht="15.75" customHeight="1" x14ac:dyDescent="0.55000000000000004"/>
    <row r="134" ht="15.75" customHeight="1" x14ac:dyDescent="0.55000000000000004"/>
    <row r="135" ht="15.75" customHeight="1" x14ac:dyDescent="0.55000000000000004"/>
    <row r="136" ht="15.75" customHeight="1" x14ac:dyDescent="0.55000000000000004"/>
    <row r="137" ht="15.75" customHeight="1" x14ac:dyDescent="0.55000000000000004"/>
    <row r="138" ht="15.75" customHeight="1" x14ac:dyDescent="0.55000000000000004"/>
    <row r="139" ht="15.75" customHeight="1" x14ac:dyDescent="0.55000000000000004"/>
    <row r="140" ht="15.75" customHeight="1" x14ac:dyDescent="0.55000000000000004"/>
    <row r="141" ht="15.75" customHeight="1" x14ac:dyDescent="0.55000000000000004"/>
    <row r="142" ht="15.75" customHeight="1" x14ac:dyDescent="0.55000000000000004"/>
    <row r="143" ht="15.75" customHeight="1" x14ac:dyDescent="0.55000000000000004"/>
    <row r="144" ht="15.75" customHeight="1" x14ac:dyDescent="0.55000000000000004"/>
    <row r="145" ht="15.75" customHeight="1" x14ac:dyDescent="0.55000000000000004"/>
    <row r="146" ht="15.75" customHeight="1" x14ac:dyDescent="0.55000000000000004"/>
    <row r="147" ht="15.75" customHeight="1" x14ac:dyDescent="0.55000000000000004"/>
    <row r="148" ht="15.75" customHeight="1" x14ac:dyDescent="0.55000000000000004"/>
    <row r="149" ht="15.75" customHeight="1" x14ac:dyDescent="0.55000000000000004"/>
    <row r="150" ht="15.75" customHeight="1" x14ac:dyDescent="0.55000000000000004"/>
    <row r="151" ht="15.75" customHeight="1" x14ac:dyDescent="0.55000000000000004"/>
    <row r="152" ht="15.75" customHeight="1" x14ac:dyDescent="0.55000000000000004"/>
    <row r="153" ht="15.75" customHeight="1" x14ac:dyDescent="0.55000000000000004"/>
    <row r="154" ht="15.75" customHeight="1" x14ac:dyDescent="0.55000000000000004"/>
    <row r="155" ht="15.75" customHeight="1" x14ac:dyDescent="0.55000000000000004"/>
    <row r="156" ht="15.75" customHeight="1" x14ac:dyDescent="0.55000000000000004"/>
    <row r="157" ht="15.75" customHeight="1" x14ac:dyDescent="0.55000000000000004"/>
    <row r="158" ht="15.75" customHeight="1" x14ac:dyDescent="0.55000000000000004"/>
    <row r="159" ht="15.75" customHeight="1" x14ac:dyDescent="0.55000000000000004"/>
    <row r="160" ht="15.75" customHeight="1" x14ac:dyDescent="0.55000000000000004"/>
    <row r="161" ht="15.75" customHeight="1" x14ac:dyDescent="0.55000000000000004"/>
    <row r="162" ht="15.75" customHeight="1" x14ac:dyDescent="0.55000000000000004"/>
    <row r="163" ht="15.75" customHeight="1" x14ac:dyDescent="0.55000000000000004"/>
    <row r="164" ht="15.75" customHeight="1" x14ac:dyDescent="0.55000000000000004"/>
    <row r="165" ht="15.75" customHeight="1" x14ac:dyDescent="0.55000000000000004"/>
    <row r="166" ht="15.75" customHeight="1" x14ac:dyDescent="0.55000000000000004"/>
    <row r="167" ht="15.75" customHeight="1" x14ac:dyDescent="0.55000000000000004"/>
    <row r="168" ht="15.75" customHeight="1" x14ac:dyDescent="0.55000000000000004"/>
    <row r="169" ht="15.75" customHeight="1" x14ac:dyDescent="0.55000000000000004"/>
    <row r="170" ht="15.75" customHeight="1" x14ac:dyDescent="0.55000000000000004"/>
    <row r="171" ht="15.75" customHeight="1" x14ac:dyDescent="0.55000000000000004"/>
    <row r="172" ht="15.75" customHeight="1" x14ac:dyDescent="0.55000000000000004"/>
    <row r="173" ht="15.75" customHeight="1" x14ac:dyDescent="0.55000000000000004"/>
    <row r="174" ht="15.75" customHeight="1" x14ac:dyDescent="0.55000000000000004"/>
    <row r="175" ht="15.75" customHeight="1" x14ac:dyDescent="0.55000000000000004"/>
    <row r="176" ht="15.75" customHeight="1" x14ac:dyDescent="0.55000000000000004"/>
    <row r="177" ht="15.75" customHeight="1" x14ac:dyDescent="0.55000000000000004"/>
    <row r="178" ht="15.75" customHeight="1" x14ac:dyDescent="0.55000000000000004"/>
    <row r="179" ht="15.75" customHeight="1" x14ac:dyDescent="0.55000000000000004"/>
    <row r="180" ht="15.75" customHeight="1" x14ac:dyDescent="0.55000000000000004"/>
    <row r="181" ht="15.75" customHeight="1" x14ac:dyDescent="0.55000000000000004"/>
    <row r="182" ht="15.75" customHeight="1" x14ac:dyDescent="0.55000000000000004"/>
    <row r="183" ht="15.75" customHeight="1" x14ac:dyDescent="0.55000000000000004"/>
    <row r="184" ht="15.75" customHeight="1" x14ac:dyDescent="0.55000000000000004"/>
    <row r="185" ht="15.75" customHeight="1" x14ac:dyDescent="0.55000000000000004"/>
    <row r="186" ht="15.75" customHeight="1" x14ac:dyDescent="0.55000000000000004"/>
    <row r="187" ht="15.75" customHeight="1" x14ac:dyDescent="0.55000000000000004"/>
    <row r="188" ht="15.75" customHeight="1" x14ac:dyDescent="0.55000000000000004"/>
    <row r="189" ht="15.75" customHeight="1" x14ac:dyDescent="0.55000000000000004"/>
    <row r="190" ht="15.75" customHeight="1" x14ac:dyDescent="0.55000000000000004"/>
    <row r="191" ht="15.75" customHeight="1" x14ac:dyDescent="0.55000000000000004"/>
    <row r="192" ht="15.75" customHeight="1" x14ac:dyDescent="0.55000000000000004"/>
    <row r="193" ht="15.75" customHeight="1" x14ac:dyDescent="0.55000000000000004"/>
    <row r="194" ht="15.75" customHeight="1" x14ac:dyDescent="0.55000000000000004"/>
    <row r="195" ht="15.75" customHeight="1" x14ac:dyDescent="0.55000000000000004"/>
    <row r="196" ht="15.75" customHeight="1" x14ac:dyDescent="0.55000000000000004"/>
    <row r="197" ht="15.75" customHeight="1" x14ac:dyDescent="0.55000000000000004"/>
    <row r="198" ht="15.75" customHeight="1" x14ac:dyDescent="0.55000000000000004"/>
    <row r="199" ht="15.75" customHeight="1" x14ac:dyDescent="0.55000000000000004"/>
    <row r="200" ht="15.75" customHeight="1" x14ac:dyDescent="0.55000000000000004"/>
    <row r="201" ht="15.75" customHeight="1" x14ac:dyDescent="0.55000000000000004"/>
    <row r="202" ht="15.75" customHeight="1" x14ac:dyDescent="0.55000000000000004"/>
    <row r="203" ht="15.75" customHeight="1" x14ac:dyDescent="0.55000000000000004"/>
    <row r="204" ht="15.75" customHeight="1" x14ac:dyDescent="0.55000000000000004"/>
    <row r="205" ht="15.75" customHeight="1" x14ac:dyDescent="0.55000000000000004"/>
    <row r="206" ht="15.75" customHeight="1" x14ac:dyDescent="0.55000000000000004"/>
    <row r="207" ht="15.75" customHeight="1" x14ac:dyDescent="0.55000000000000004"/>
    <row r="208" ht="15.75" customHeight="1" x14ac:dyDescent="0.55000000000000004"/>
    <row r="209" ht="15.75" customHeight="1" x14ac:dyDescent="0.55000000000000004"/>
    <row r="210" ht="15.75" customHeight="1" x14ac:dyDescent="0.55000000000000004"/>
    <row r="211" ht="15.75" customHeight="1" x14ac:dyDescent="0.55000000000000004"/>
    <row r="212" ht="15.75" customHeight="1" x14ac:dyDescent="0.55000000000000004"/>
    <row r="213" ht="15.75" customHeight="1" x14ac:dyDescent="0.55000000000000004"/>
    <row r="214" ht="15.75" customHeight="1" x14ac:dyDescent="0.55000000000000004"/>
    <row r="215" ht="15.75" customHeight="1" x14ac:dyDescent="0.55000000000000004"/>
    <row r="216" ht="15.75" customHeight="1" x14ac:dyDescent="0.55000000000000004"/>
    <row r="217" ht="15.75" customHeight="1" x14ac:dyDescent="0.55000000000000004"/>
    <row r="218" ht="15.75" customHeight="1" x14ac:dyDescent="0.55000000000000004"/>
    <row r="219" ht="15.75" customHeight="1" x14ac:dyDescent="0.55000000000000004"/>
    <row r="220" ht="15.75" customHeight="1" x14ac:dyDescent="0.55000000000000004"/>
    <row r="221" ht="15.75" customHeight="1" x14ac:dyDescent="0.55000000000000004"/>
    <row r="222" ht="15.75" customHeight="1" x14ac:dyDescent="0.55000000000000004"/>
    <row r="223" ht="15.75" customHeight="1" x14ac:dyDescent="0.55000000000000004"/>
    <row r="224" ht="15.75" customHeight="1" x14ac:dyDescent="0.55000000000000004"/>
    <row r="225" ht="15.75" customHeight="1" x14ac:dyDescent="0.55000000000000004"/>
    <row r="226" ht="15.75" customHeight="1" x14ac:dyDescent="0.55000000000000004"/>
    <row r="227" ht="15.75" customHeight="1" x14ac:dyDescent="0.55000000000000004"/>
    <row r="228" ht="15.75" customHeight="1" x14ac:dyDescent="0.55000000000000004"/>
    <row r="229" ht="15.75" customHeight="1" x14ac:dyDescent="0.55000000000000004"/>
    <row r="230" ht="15.75" customHeight="1" x14ac:dyDescent="0.55000000000000004"/>
    <row r="231" ht="15.75" customHeight="1" x14ac:dyDescent="0.55000000000000004"/>
    <row r="232" ht="15.75" customHeight="1" x14ac:dyDescent="0.55000000000000004"/>
    <row r="233" ht="15.75" customHeight="1" x14ac:dyDescent="0.55000000000000004"/>
    <row r="234" ht="15.75" customHeight="1" x14ac:dyDescent="0.55000000000000004"/>
    <row r="235" ht="15.75" customHeight="1" x14ac:dyDescent="0.55000000000000004"/>
    <row r="236" ht="15.75" customHeight="1" x14ac:dyDescent="0.55000000000000004"/>
    <row r="237" ht="15.75" customHeight="1" x14ac:dyDescent="0.55000000000000004"/>
    <row r="238" ht="15.75" customHeight="1" x14ac:dyDescent="0.55000000000000004"/>
    <row r="239" ht="15.75" customHeight="1" x14ac:dyDescent="0.55000000000000004"/>
    <row r="240" ht="15.75" customHeight="1" x14ac:dyDescent="0.55000000000000004"/>
    <row r="241" ht="15.75" customHeight="1" x14ac:dyDescent="0.55000000000000004"/>
    <row r="242" ht="15.75" customHeight="1" x14ac:dyDescent="0.55000000000000004"/>
    <row r="243" ht="15.75" customHeight="1" x14ac:dyDescent="0.55000000000000004"/>
    <row r="244" ht="15.75" customHeight="1" x14ac:dyDescent="0.55000000000000004"/>
    <row r="245" ht="15.75" customHeight="1" x14ac:dyDescent="0.55000000000000004"/>
    <row r="246" ht="15.75" customHeight="1" x14ac:dyDescent="0.55000000000000004"/>
    <row r="247" ht="15.75" customHeight="1" x14ac:dyDescent="0.55000000000000004"/>
    <row r="248" ht="15.75" customHeight="1" x14ac:dyDescent="0.55000000000000004"/>
    <row r="249" ht="15.75" customHeight="1" x14ac:dyDescent="0.55000000000000004"/>
    <row r="250" ht="15.75" customHeight="1" x14ac:dyDescent="0.55000000000000004"/>
    <row r="251" ht="15.75" customHeight="1" x14ac:dyDescent="0.55000000000000004"/>
    <row r="252" ht="15.75" customHeight="1" x14ac:dyDescent="0.55000000000000004"/>
    <row r="253" ht="15.75" customHeight="1" x14ac:dyDescent="0.55000000000000004"/>
    <row r="254" ht="15.75" customHeight="1" x14ac:dyDescent="0.55000000000000004"/>
    <row r="255" ht="15.75" customHeight="1" x14ac:dyDescent="0.55000000000000004"/>
    <row r="256" ht="15.75" customHeight="1" x14ac:dyDescent="0.55000000000000004"/>
    <row r="257" ht="15.75" customHeight="1" x14ac:dyDescent="0.55000000000000004"/>
    <row r="258" ht="15.75" customHeight="1" x14ac:dyDescent="0.55000000000000004"/>
    <row r="259" ht="15.75" customHeight="1" x14ac:dyDescent="0.55000000000000004"/>
    <row r="260" ht="15.75" customHeight="1" x14ac:dyDescent="0.55000000000000004"/>
    <row r="261" ht="15.75" customHeight="1" x14ac:dyDescent="0.55000000000000004"/>
    <row r="262" ht="15.75" customHeight="1" x14ac:dyDescent="0.55000000000000004"/>
    <row r="263" ht="15.75" customHeight="1" x14ac:dyDescent="0.55000000000000004"/>
    <row r="264" ht="15.75" customHeight="1" x14ac:dyDescent="0.55000000000000004"/>
    <row r="265" ht="15.75" customHeight="1" x14ac:dyDescent="0.55000000000000004"/>
    <row r="266" ht="15.75" customHeight="1" x14ac:dyDescent="0.55000000000000004"/>
    <row r="267" ht="15.75" customHeight="1" x14ac:dyDescent="0.55000000000000004"/>
    <row r="268" ht="15.75" customHeight="1" x14ac:dyDescent="0.55000000000000004"/>
    <row r="269" ht="15.75" customHeight="1" x14ac:dyDescent="0.55000000000000004"/>
    <row r="270" ht="15.75" customHeight="1" x14ac:dyDescent="0.55000000000000004"/>
    <row r="271" ht="15.75" customHeight="1" x14ac:dyDescent="0.55000000000000004"/>
    <row r="272" ht="15.75" customHeight="1" x14ac:dyDescent="0.55000000000000004"/>
    <row r="273" ht="15.75" customHeight="1" x14ac:dyDescent="0.55000000000000004"/>
    <row r="274" ht="15.75" customHeight="1" x14ac:dyDescent="0.55000000000000004"/>
    <row r="275" ht="15.75" customHeight="1" x14ac:dyDescent="0.55000000000000004"/>
    <row r="276" ht="15.75" customHeight="1" x14ac:dyDescent="0.55000000000000004"/>
    <row r="277" ht="15.75" customHeight="1" x14ac:dyDescent="0.55000000000000004"/>
    <row r="278" ht="15.75" customHeight="1" x14ac:dyDescent="0.55000000000000004"/>
    <row r="279" ht="15.75" customHeight="1" x14ac:dyDescent="0.55000000000000004"/>
    <row r="280" ht="15.75" customHeight="1" x14ac:dyDescent="0.55000000000000004"/>
    <row r="281" ht="15.75" customHeight="1" x14ac:dyDescent="0.55000000000000004"/>
    <row r="282" ht="15.75" customHeight="1" x14ac:dyDescent="0.55000000000000004"/>
    <row r="283" ht="15.75" customHeight="1" x14ac:dyDescent="0.55000000000000004"/>
    <row r="284" ht="15.75" customHeight="1" x14ac:dyDescent="0.55000000000000004"/>
    <row r="285" ht="15.75" customHeight="1" x14ac:dyDescent="0.55000000000000004"/>
    <row r="286" ht="15.75" customHeight="1" x14ac:dyDescent="0.55000000000000004"/>
    <row r="287" ht="15.75" customHeight="1" x14ac:dyDescent="0.55000000000000004"/>
    <row r="288" ht="15.75" customHeight="1" x14ac:dyDescent="0.55000000000000004"/>
    <row r="289" ht="15.75" customHeight="1" x14ac:dyDescent="0.55000000000000004"/>
    <row r="290" ht="15.75" customHeight="1" x14ac:dyDescent="0.55000000000000004"/>
    <row r="291" ht="15.75" customHeight="1" x14ac:dyDescent="0.55000000000000004"/>
    <row r="292" ht="15.75" customHeight="1" x14ac:dyDescent="0.55000000000000004"/>
    <row r="293" ht="15.75" customHeight="1" x14ac:dyDescent="0.55000000000000004"/>
    <row r="294" ht="15.75" customHeight="1" x14ac:dyDescent="0.55000000000000004"/>
    <row r="295" ht="15.75" customHeight="1" x14ac:dyDescent="0.55000000000000004"/>
    <row r="296" ht="15.75" customHeight="1" x14ac:dyDescent="0.55000000000000004"/>
    <row r="297" ht="15.75" customHeight="1" x14ac:dyDescent="0.55000000000000004"/>
    <row r="298" ht="15.75" customHeight="1" x14ac:dyDescent="0.55000000000000004"/>
    <row r="299" ht="15.75" customHeight="1" x14ac:dyDescent="0.55000000000000004"/>
    <row r="300" ht="15.75" customHeight="1" x14ac:dyDescent="0.55000000000000004"/>
    <row r="301" ht="15.75" customHeight="1" x14ac:dyDescent="0.55000000000000004"/>
    <row r="302" ht="15.75" customHeight="1" x14ac:dyDescent="0.55000000000000004"/>
    <row r="303" ht="15.75" customHeight="1" x14ac:dyDescent="0.55000000000000004"/>
    <row r="304" ht="15.75" customHeight="1" x14ac:dyDescent="0.55000000000000004"/>
    <row r="305" ht="15.75" customHeight="1" x14ac:dyDescent="0.55000000000000004"/>
    <row r="306" ht="15.75" customHeight="1" x14ac:dyDescent="0.55000000000000004"/>
    <row r="307" ht="15.75" customHeight="1" x14ac:dyDescent="0.55000000000000004"/>
    <row r="308" ht="15.75" customHeight="1" x14ac:dyDescent="0.55000000000000004"/>
    <row r="309" ht="15.75" customHeight="1" x14ac:dyDescent="0.55000000000000004"/>
    <row r="310" ht="15.75" customHeight="1" x14ac:dyDescent="0.55000000000000004"/>
    <row r="311" ht="15.75" customHeight="1" x14ac:dyDescent="0.55000000000000004"/>
    <row r="312" ht="15.75" customHeight="1" x14ac:dyDescent="0.55000000000000004"/>
    <row r="313" ht="15.75" customHeight="1" x14ac:dyDescent="0.55000000000000004"/>
    <row r="314" ht="15.75" customHeight="1" x14ac:dyDescent="0.55000000000000004"/>
    <row r="315" ht="15.75" customHeight="1" x14ac:dyDescent="0.55000000000000004"/>
    <row r="316" ht="15.75" customHeight="1" x14ac:dyDescent="0.55000000000000004"/>
    <row r="317" ht="15.75" customHeight="1" x14ac:dyDescent="0.55000000000000004"/>
    <row r="318" ht="15.75" customHeight="1" x14ac:dyDescent="0.55000000000000004"/>
    <row r="319" ht="15.75" customHeight="1" x14ac:dyDescent="0.55000000000000004"/>
    <row r="320" ht="15.75" customHeight="1" x14ac:dyDescent="0.55000000000000004"/>
    <row r="321" ht="15.75" customHeight="1" x14ac:dyDescent="0.55000000000000004"/>
    <row r="322" ht="15.75" customHeight="1" x14ac:dyDescent="0.55000000000000004"/>
    <row r="323" ht="15.75" customHeight="1" x14ac:dyDescent="0.55000000000000004"/>
    <row r="324" ht="15.75" customHeight="1" x14ac:dyDescent="0.55000000000000004"/>
    <row r="325" ht="15.75" customHeight="1" x14ac:dyDescent="0.55000000000000004"/>
    <row r="326" ht="15.75" customHeight="1" x14ac:dyDescent="0.55000000000000004"/>
    <row r="327" ht="15.75" customHeight="1" x14ac:dyDescent="0.55000000000000004"/>
    <row r="328" ht="15.75" customHeight="1" x14ac:dyDescent="0.55000000000000004"/>
    <row r="329" ht="15.75" customHeight="1" x14ac:dyDescent="0.55000000000000004"/>
    <row r="330" ht="15.75" customHeight="1" x14ac:dyDescent="0.55000000000000004"/>
    <row r="331" ht="15.75" customHeight="1" x14ac:dyDescent="0.55000000000000004"/>
    <row r="332" ht="15.75" customHeight="1" x14ac:dyDescent="0.55000000000000004"/>
    <row r="333" ht="15.75" customHeight="1" x14ac:dyDescent="0.55000000000000004"/>
    <row r="334" ht="15.75" customHeight="1" x14ac:dyDescent="0.55000000000000004"/>
    <row r="335" ht="15.75" customHeight="1" x14ac:dyDescent="0.55000000000000004"/>
    <row r="336" ht="15.75" customHeight="1" x14ac:dyDescent="0.55000000000000004"/>
    <row r="337" ht="15.75" customHeight="1" x14ac:dyDescent="0.55000000000000004"/>
    <row r="338" ht="15.75" customHeight="1" x14ac:dyDescent="0.55000000000000004"/>
    <row r="339" ht="15.75" customHeight="1" x14ac:dyDescent="0.55000000000000004"/>
    <row r="340" ht="15.75" customHeight="1" x14ac:dyDescent="0.55000000000000004"/>
    <row r="341" ht="15.75" customHeight="1" x14ac:dyDescent="0.55000000000000004"/>
    <row r="342" ht="15.75" customHeight="1" x14ac:dyDescent="0.55000000000000004"/>
    <row r="343" ht="15.75" customHeight="1" x14ac:dyDescent="0.55000000000000004"/>
    <row r="344" ht="15.75" customHeight="1" x14ac:dyDescent="0.55000000000000004"/>
    <row r="345" ht="15.75" customHeight="1" x14ac:dyDescent="0.55000000000000004"/>
    <row r="346" ht="15.75" customHeight="1" x14ac:dyDescent="0.55000000000000004"/>
    <row r="347" ht="15.75" customHeight="1" x14ac:dyDescent="0.55000000000000004"/>
    <row r="348" ht="15.75" customHeight="1" x14ac:dyDescent="0.55000000000000004"/>
    <row r="349" ht="15.75" customHeight="1" x14ac:dyDescent="0.55000000000000004"/>
    <row r="350" ht="15.75" customHeight="1" x14ac:dyDescent="0.55000000000000004"/>
    <row r="351" ht="15.75" customHeight="1" x14ac:dyDescent="0.55000000000000004"/>
    <row r="352" ht="15.75" customHeight="1" x14ac:dyDescent="0.55000000000000004"/>
    <row r="353" ht="15.75" customHeight="1" x14ac:dyDescent="0.55000000000000004"/>
    <row r="354" ht="15.75" customHeight="1" x14ac:dyDescent="0.55000000000000004"/>
    <row r="355" ht="15.75" customHeight="1" x14ac:dyDescent="0.55000000000000004"/>
    <row r="356" ht="15.75" customHeight="1" x14ac:dyDescent="0.55000000000000004"/>
    <row r="357" ht="15.75" customHeight="1" x14ac:dyDescent="0.55000000000000004"/>
    <row r="358" ht="15.75" customHeight="1" x14ac:dyDescent="0.55000000000000004"/>
    <row r="359" ht="15.75" customHeight="1" x14ac:dyDescent="0.55000000000000004"/>
    <row r="360" ht="15.75" customHeight="1" x14ac:dyDescent="0.55000000000000004"/>
    <row r="361" ht="15.75" customHeight="1" x14ac:dyDescent="0.55000000000000004"/>
    <row r="362" ht="15.75" customHeight="1" x14ac:dyDescent="0.55000000000000004"/>
    <row r="363" ht="15.75" customHeight="1" x14ac:dyDescent="0.55000000000000004"/>
    <row r="364" ht="15.75" customHeight="1" x14ac:dyDescent="0.55000000000000004"/>
    <row r="365" ht="15.75" customHeight="1" x14ac:dyDescent="0.55000000000000004"/>
    <row r="366" ht="15.75" customHeight="1" x14ac:dyDescent="0.55000000000000004"/>
    <row r="367" ht="15.75" customHeight="1" x14ac:dyDescent="0.55000000000000004"/>
    <row r="368" ht="15.75" customHeight="1" x14ac:dyDescent="0.55000000000000004"/>
    <row r="369" ht="15.75" customHeight="1" x14ac:dyDescent="0.55000000000000004"/>
    <row r="370" ht="15.75" customHeight="1" x14ac:dyDescent="0.55000000000000004"/>
    <row r="371" ht="15.75" customHeight="1" x14ac:dyDescent="0.55000000000000004"/>
    <row r="372" ht="15.75" customHeight="1" x14ac:dyDescent="0.55000000000000004"/>
    <row r="373" ht="15.75" customHeight="1" x14ac:dyDescent="0.55000000000000004"/>
    <row r="374" ht="15.75" customHeight="1" x14ac:dyDescent="0.55000000000000004"/>
    <row r="375" ht="15.75" customHeight="1" x14ac:dyDescent="0.55000000000000004"/>
    <row r="376" ht="15.75" customHeight="1" x14ac:dyDescent="0.55000000000000004"/>
    <row r="377" ht="15.75" customHeight="1" x14ac:dyDescent="0.55000000000000004"/>
    <row r="378" ht="15.75" customHeight="1" x14ac:dyDescent="0.55000000000000004"/>
    <row r="379" ht="15.75" customHeight="1" x14ac:dyDescent="0.55000000000000004"/>
    <row r="380" ht="15.75" customHeight="1" x14ac:dyDescent="0.55000000000000004"/>
    <row r="381" ht="15.75" customHeight="1" x14ac:dyDescent="0.55000000000000004"/>
    <row r="382" ht="15.75" customHeight="1" x14ac:dyDescent="0.55000000000000004"/>
    <row r="383" ht="15.75" customHeight="1" x14ac:dyDescent="0.55000000000000004"/>
    <row r="384" ht="15.75" customHeight="1" x14ac:dyDescent="0.55000000000000004"/>
    <row r="385" ht="15.75" customHeight="1" x14ac:dyDescent="0.55000000000000004"/>
    <row r="386" ht="15.75" customHeight="1" x14ac:dyDescent="0.55000000000000004"/>
    <row r="387" ht="15.75" customHeight="1" x14ac:dyDescent="0.55000000000000004"/>
    <row r="388" ht="15.75" customHeight="1" x14ac:dyDescent="0.55000000000000004"/>
    <row r="389" ht="15.75" customHeight="1" x14ac:dyDescent="0.55000000000000004"/>
    <row r="390" ht="15.75" customHeight="1" x14ac:dyDescent="0.55000000000000004"/>
    <row r="391" ht="15.75" customHeight="1" x14ac:dyDescent="0.55000000000000004"/>
    <row r="392" ht="15.75" customHeight="1" x14ac:dyDescent="0.55000000000000004"/>
    <row r="393" ht="15.75" customHeight="1" x14ac:dyDescent="0.55000000000000004"/>
    <row r="394" ht="15.75" customHeight="1" x14ac:dyDescent="0.55000000000000004"/>
    <row r="395" ht="15.75" customHeight="1" x14ac:dyDescent="0.55000000000000004"/>
    <row r="396" ht="15.75" customHeight="1" x14ac:dyDescent="0.55000000000000004"/>
    <row r="397" ht="15.75" customHeight="1" x14ac:dyDescent="0.55000000000000004"/>
    <row r="398" ht="15.75" customHeight="1" x14ac:dyDescent="0.55000000000000004"/>
    <row r="399" ht="15.75" customHeight="1" x14ac:dyDescent="0.55000000000000004"/>
    <row r="400" ht="15.75" customHeight="1" x14ac:dyDescent="0.55000000000000004"/>
    <row r="401" ht="15.75" customHeight="1" x14ac:dyDescent="0.55000000000000004"/>
    <row r="402" ht="15.75" customHeight="1" x14ac:dyDescent="0.55000000000000004"/>
    <row r="403" ht="15.75" customHeight="1" x14ac:dyDescent="0.55000000000000004"/>
    <row r="404" ht="15.75" customHeight="1" x14ac:dyDescent="0.55000000000000004"/>
    <row r="405" ht="15.75" customHeight="1" x14ac:dyDescent="0.55000000000000004"/>
    <row r="406" ht="15.75" customHeight="1" x14ac:dyDescent="0.55000000000000004"/>
    <row r="407" ht="15.75" customHeight="1" x14ac:dyDescent="0.55000000000000004"/>
    <row r="408" ht="15.75" customHeight="1" x14ac:dyDescent="0.55000000000000004"/>
    <row r="409" ht="15.75" customHeight="1" x14ac:dyDescent="0.55000000000000004"/>
    <row r="410" ht="15.75" customHeight="1" x14ac:dyDescent="0.55000000000000004"/>
    <row r="411" ht="15.75" customHeight="1" x14ac:dyDescent="0.55000000000000004"/>
    <row r="412" ht="15.75" customHeight="1" x14ac:dyDescent="0.55000000000000004"/>
    <row r="413" ht="15.75" customHeight="1" x14ac:dyDescent="0.55000000000000004"/>
    <row r="414" ht="15.75" customHeight="1" x14ac:dyDescent="0.55000000000000004"/>
    <row r="415" ht="15.75" customHeight="1" x14ac:dyDescent="0.55000000000000004"/>
    <row r="416" ht="15.75" customHeight="1" x14ac:dyDescent="0.55000000000000004"/>
    <row r="417" ht="15.75" customHeight="1" x14ac:dyDescent="0.55000000000000004"/>
    <row r="418" ht="15.75" customHeight="1" x14ac:dyDescent="0.55000000000000004"/>
    <row r="419" ht="15.75" customHeight="1" x14ac:dyDescent="0.55000000000000004"/>
    <row r="420" ht="15.75" customHeight="1" x14ac:dyDescent="0.55000000000000004"/>
    <row r="421" ht="15.75" customHeight="1" x14ac:dyDescent="0.55000000000000004"/>
    <row r="422" ht="15.75" customHeight="1" x14ac:dyDescent="0.55000000000000004"/>
    <row r="423" ht="15.75" customHeight="1" x14ac:dyDescent="0.55000000000000004"/>
    <row r="424" ht="15.75" customHeight="1" x14ac:dyDescent="0.55000000000000004"/>
    <row r="425" ht="15.75" customHeight="1" x14ac:dyDescent="0.55000000000000004"/>
    <row r="426" ht="15.75" customHeight="1" x14ac:dyDescent="0.55000000000000004"/>
    <row r="427" ht="15.75" customHeight="1" x14ac:dyDescent="0.55000000000000004"/>
    <row r="428" ht="15.75" customHeight="1" x14ac:dyDescent="0.55000000000000004"/>
    <row r="429" ht="15.75" customHeight="1" x14ac:dyDescent="0.55000000000000004"/>
    <row r="430" ht="15.75" customHeight="1" x14ac:dyDescent="0.55000000000000004"/>
    <row r="431" ht="15.75" customHeight="1" x14ac:dyDescent="0.55000000000000004"/>
    <row r="432" ht="15.75" customHeight="1" x14ac:dyDescent="0.55000000000000004"/>
    <row r="433" ht="15.75" customHeight="1" x14ac:dyDescent="0.55000000000000004"/>
    <row r="434" ht="15.75" customHeight="1" x14ac:dyDescent="0.55000000000000004"/>
    <row r="435" ht="15.75" customHeight="1" x14ac:dyDescent="0.55000000000000004"/>
    <row r="436" ht="15.75" customHeight="1" x14ac:dyDescent="0.55000000000000004"/>
    <row r="437" ht="15.75" customHeight="1" x14ac:dyDescent="0.55000000000000004"/>
    <row r="438" ht="15.75" customHeight="1" x14ac:dyDescent="0.55000000000000004"/>
    <row r="439" ht="15.75" customHeight="1" x14ac:dyDescent="0.55000000000000004"/>
    <row r="440" ht="15.75" customHeight="1" x14ac:dyDescent="0.55000000000000004"/>
    <row r="441" ht="15.75" customHeight="1" x14ac:dyDescent="0.55000000000000004"/>
    <row r="442" ht="15.75" customHeight="1" x14ac:dyDescent="0.55000000000000004"/>
    <row r="443" ht="15.75" customHeight="1" x14ac:dyDescent="0.55000000000000004"/>
    <row r="444" ht="15.75" customHeight="1" x14ac:dyDescent="0.55000000000000004"/>
    <row r="445" ht="15.75" customHeight="1" x14ac:dyDescent="0.55000000000000004"/>
    <row r="446" ht="15.75" customHeight="1" x14ac:dyDescent="0.55000000000000004"/>
    <row r="447" ht="15.75" customHeight="1" x14ac:dyDescent="0.55000000000000004"/>
    <row r="448" ht="15.75" customHeight="1" x14ac:dyDescent="0.55000000000000004"/>
    <row r="449" ht="15.75" customHeight="1" x14ac:dyDescent="0.55000000000000004"/>
    <row r="450" ht="15.75" customHeight="1" x14ac:dyDescent="0.55000000000000004"/>
    <row r="451" ht="15.75" customHeight="1" x14ac:dyDescent="0.55000000000000004"/>
    <row r="452" ht="15.75" customHeight="1" x14ac:dyDescent="0.55000000000000004"/>
    <row r="453" ht="15.75" customHeight="1" x14ac:dyDescent="0.55000000000000004"/>
    <row r="454" ht="15.75" customHeight="1" x14ac:dyDescent="0.55000000000000004"/>
    <row r="455" ht="15.75" customHeight="1" x14ac:dyDescent="0.55000000000000004"/>
    <row r="456" ht="15.75" customHeight="1" x14ac:dyDescent="0.55000000000000004"/>
    <row r="457" ht="15.75" customHeight="1" x14ac:dyDescent="0.55000000000000004"/>
    <row r="458" ht="15.75" customHeight="1" x14ac:dyDescent="0.55000000000000004"/>
    <row r="459" ht="15.75" customHeight="1" x14ac:dyDescent="0.55000000000000004"/>
    <row r="460" ht="15.75" customHeight="1" x14ac:dyDescent="0.55000000000000004"/>
    <row r="461" ht="15.75" customHeight="1" x14ac:dyDescent="0.55000000000000004"/>
    <row r="462" ht="15.75" customHeight="1" x14ac:dyDescent="0.55000000000000004"/>
    <row r="463" ht="15.75" customHeight="1" x14ac:dyDescent="0.55000000000000004"/>
    <row r="464" ht="15.75" customHeight="1" x14ac:dyDescent="0.55000000000000004"/>
    <row r="465" ht="15.75" customHeight="1" x14ac:dyDescent="0.55000000000000004"/>
    <row r="466" ht="15.75" customHeight="1" x14ac:dyDescent="0.55000000000000004"/>
    <row r="467" ht="15.75" customHeight="1" x14ac:dyDescent="0.55000000000000004"/>
    <row r="468" ht="15.75" customHeight="1" x14ac:dyDescent="0.55000000000000004"/>
    <row r="469" ht="15.75" customHeight="1" x14ac:dyDescent="0.55000000000000004"/>
    <row r="470" ht="15.75" customHeight="1" x14ac:dyDescent="0.55000000000000004"/>
    <row r="471" ht="15.75" customHeight="1" x14ac:dyDescent="0.55000000000000004"/>
    <row r="472" ht="15.75" customHeight="1" x14ac:dyDescent="0.55000000000000004"/>
    <row r="473" ht="15.75" customHeight="1" x14ac:dyDescent="0.55000000000000004"/>
    <row r="474" ht="15.75" customHeight="1" x14ac:dyDescent="0.55000000000000004"/>
    <row r="475" ht="15.75" customHeight="1" x14ac:dyDescent="0.55000000000000004"/>
    <row r="476" ht="15.75" customHeight="1" x14ac:dyDescent="0.55000000000000004"/>
    <row r="477" ht="15.75" customHeight="1" x14ac:dyDescent="0.55000000000000004"/>
    <row r="478" ht="15.75" customHeight="1" x14ac:dyDescent="0.55000000000000004"/>
    <row r="479" ht="15.75" customHeight="1" x14ac:dyDescent="0.55000000000000004"/>
    <row r="480" ht="15.75" customHeight="1" x14ac:dyDescent="0.55000000000000004"/>
    <row r="481" ht="15.75" customHeight="1" x14ac:dyDescent="0.55000000000000004"/>
    <row r="482" ht="15.75" customHeight="1" x14ac:dyDescent="0.55000000000000004"/>
    <row r="483" ht="15.75" customHeight="1" x14ac:dyDescent="0.55000000000000004"/>
    <row r="484" ht="15.75" customHeight="1" x14ac:dyDescent="0.55000000000000004"/>
    <row r="485" ht="15.75" customHeight="1" x14ac:dyDescent="0.55000000000000004"/>
    <row r="486" ht="15.75" customHeight="1" x14ac:dyDescent="0.55000000000000004"/>
    <row r="487" ht="15.75" customHeight="1" x14ac:dyDescent="0.55000000000000004"/>
    <row r="488" ht="15.75" customHeight="1" x14ac:dyDescent="0.55000000000000004"/>
    <row r="489" ht="15.75" customHeight="1" x14ac:dyDescent="0.55000000000000004"/>
    <row r="490" ht="15.75" customHeight="1" x14ac:dyDescent="0.55000000000000004"/>
    <row r="491" ht="15.75" customHeight="1" x14ac:dyDescent="0.55000000000000004"/>
    <row r="492" ht="15.75" customHeight="1" x14ac:dyDescent="0.55000000000000004"/>
    <row r="493" ht="15.75" customHeight="1" x14ac:dyDescent="0.55000000000000004"/>
    <row r="494" ht="15.75" customHeight="1" x14ac:dyDescent="0.55000000000000004"/>
    <row r="495" ht="15.75" customHeight="1" x14ac:dyDescent="0.55000000000000004"/>
    <row r="496" ht="15.75" customHeight="1" x14ac:dyDescent="0.55000000000000004"/>
    <row r="497" ht="15.75" customHeight="1" x14ac:dyDescent="0.55000000000000004"/>
    <row r="498" ht="15.75" customHeight="1" x14ac:dyDescent="0.55000000000000004"/>
    <row r="499" ht="15.75" customHeight="1" x14ac:dyDescent="0.55000000000000004"/>
    <row r="500" ht="15.75" customHeight="1" x14ac:dyDescent="0.55000000000000004"/>
    <row r="501" ht="15.75" customHeight="1" x14ac:dyDescent="0.55000000000000004"/>
    <row r="502" ht="15.75" customHeight="1" x14ac:dyDescent="0.55000000000000004"/>
    <row r="503" ht="15.75" customHeight="1" x14ac:dyDescent="0.55000000000000004"/>
    <row r="504" ht="15.75" customHeight="1" x14ac:dyDescent="0.55000000000000004"/>
    <row r="505" ht="15.75" customHeight="1" x14ac:dyDescent="0.55000000000000004"/>
    <row r="506" ht="15.75" customHeight="1" x14ac:dyDescent="0.55000000000000004"/>
    <row r="507" ht="15.75" customHeight="1" x14ac:dyDescent="0.55000000000000004"/>
    <row r="508" ht="15.75" customHeight="1" x14ac:dyDescent="0.55000000000000004"/>
    <row r="509" ht="15.75" customHeight="1" x14ac:dyDescent="0.55000000000000004"/>
    <row r="510" ht="15.75" customHeight="1" x14ac:dyDescent="0.55000000000000004"/>
    <row r="511" ht="15.75" customHeight="1" x14ac:dyDescent="0.55000000000000004"/>
    <row r="512" ht="15.75" customHeight="1" x14ac:dyDescent="0.55000000000000004"/>
    <row r="513" ht="15.75" customHeight="1" x14ac:dyDescent="0.55000000000000004"/>
    <row r="514" ht="15.75" customHeight="1" x14ac:dyDescent="0.55000000000000004"/>
    <row r="515" ht="15.75" customHeight="1" x14ac:dyDescent="0.55000000000000004"/>
    <row r="516" ht="15.75" customHeight="1" x14ac:dyDescent="0.55000000000000004"/>
    <row r="517" ht="15.75" customHeight="1" x14ac:dyDescent="0.55000000000000004"/>
    <row r="518" ht="15.75" customHeight="1" x14ac:dyDescent="0.55000000000000004"/>
    <row r="519" ht="15.75" customHeight="1" x14ac:dyDescent="0.55000000000000004"/>
    <row r="520" ht="15.75" customHeight="1" x14ac:dyDescent="0.55000000000000004"/>
    <row r="521" ht="15.75" customHeight="1" x14ac:dyDescent="0.55000000000000004"/>
    <row r="522" ht="15.75" customHeight="1" x14ac:dyDescent="0.55000000000000004"/>
    <row r="523" ht="15.75" customHeight="1" x14ac:dyDescent="0.55000000000000004"/>
    <row r="524" ht="15.75" customHeight="1" x14ac:dyDescent="0.55000000000000004"/>
    <row r="525" ht="15.75" customHeight="1" x14ac:dyDescent="0.55000000000000004"/>
    <row r="526" ht="15.75" customHeight="1" x14ac:dyDescent="0.55000000000000004"/>
    <row r="527" ht="15.75" customHeight="1" x14ac:dyDescent="0.55000000000000004"/>
    <row r="528" ht="15.75" customHeight="1" x14ac:dyDescent="0.55000000000000004"/>
    <row r="529" ht="15.75" customHeight="1" x14ac:dyDescent="0.55000000000000004"/>
    <row r="530" ht="15.75" customHeight="1" x14ac:dyDescent="0.55000000000000004"/>
    <row r="531" ht="15.75" customHeight="1" x14ac:dyDescent="0.55000000000000004"/>
    <row r="532" ht="15.75" customHeight="1" x14ac:dyDescent="0.55000000000000004"/>
    <row r="533" ht="15.75" customHeight="1" x14ac:dyDescent="0.55000000000000004"/>
    <row r="534" ht="15.75" customHeight="1" x14ac:dyDescent="0.55000000000000004"/>
    <row r="535" ht="15.75" customHeight="1" x14ac:dyDescent="0.55000000000000004"/>
    <row r="536" ht="15.75" customHeight="1" x14ac:dyDescent="0.55000000000000004"/>
    <row r="537" ht="15.75" customHeight="1" x14ac:dyDescent="0.55000000000000004"/>
    <row r="538" ht="15.75" customHeight="1" x14ac:dyDescent="0.55000000000000004"/>
    <row r="539" ht="15.75" customHeight="1" x14ac:dyDescent="0.55000000000000004"/>
    <row r="540" ht="15.75" customHeight="1" x14ac:dyDescent="0.55000000000000004"/>
    <row r="541" ht="15.75" customHeight="1" x14ac:dyDescent="0.55000000000000004"/>
    <row r="542" ht="15.75" customHeight="1" x14ac:dyDescent="0.55000000000000004"/>
    <row r="543" ht="15.75" customHeight="1" x14ac:dyDescent="0.55000000000000004"/>
    <row r="544" ht="15.75" customHeight="1" x14ac:dyDescent="0.55000000000000004"/>
    <row r="545" ht="15.75" customHeight="1" x14ac:dyDescent="0.55000000000000004"/>
    <row r="546" ht="15.75" customHeight="1" x14ac:dyDescent="0.55000000000000004"/>
    <row r="547" ht="15.75" customHeight="1" x14ac:dyDescent="0.55000000000000004"/>
    <row r="548" ht="15.75" customHeight="1" x14ac:dyDescent="0.55000000000000004"/>
    <row r="549" ht="15.75" customHeight="1" x14ac:dyDescent="0.55000000000000004"/>
    <row r="550" ht="15.75" customHeight="1" x14ac:dyDescent="0.55000000000000004"/>
    <row r="551" ht="15.75" customHeight="1" x14ac:dyDescent="0.55000000000000004"/>
    <row r="552" ht="15.75" customHeight="1" x14ac:dyDescent="0.55000000000000004"/>
    <row r="553" ht="15.75" customHeight="1" x14ac:dyDescent="0.55000000000000004"/>
    <row r="554" ht="15.75" customHeight="1" x14ac:dyDescent="0.55000000000000004"/>
    <row r="555" ht="15.75" customHeight="1" x14ac:dyDescent="0.55000000000000004"/>
    <row r="556" ht="15.75" customHeight="1" x14ac:dyDescent="0.55000000000000004"/>
    <row r="557" ht="15.75" customHeight="1" x14ac:dyDescent="0.55000000000000004"/>
    <row r="558" ht="15.75" customHeight="1" x14ac:dyDescent="0.55000000000000004"/>
    <row r="559" ht="15.75" customHeight="1" x14ac:dyDescent="0.55000000000000004"/>
    <row r="560" ht="15.75" customHeight="1" x14ac:dyDescent="0.55000000000000004"/>
    <row r="561" ht="15.75" customHeight="1" x14ac:dyDescent="0.55000000000000004"/>
    <row r="562" ht="15.75" customHeight="1" x14ac:dyDescent="0.55000000000000004"/>
    <row r="563" ht="15.75" customHeight="1" x14ac:dyDescent="0.55000000000000004"/>
    <row r="564" ht="15.75" customHeight="1" x14ac:dyDescent="0.55000000000000004"/>
    <row r="565" ht="15.75" customHeight="1" x14ac:dyDescent="0.55000000000000004"/>
    <row r="566" ht="15.75" customHeight="1" x14ac:dyDescent="0.55000000000000004"/>
    <row r="567" ht="15.75" customHeight="1" x14ac:dyDescent="0.55000000000000004"/>
    <row r="568" ht="15.75" customHeight="1" x14ac:dyDescent="0.55000000000000004"/>
    <row r="569" ht="15.75" customHeight="1" x14ac:dyDescent="0.55000000000000004"/>
    <row r="570" ht="15.75" customHeight="1" x14ac:dyDescent="0.55000000000000004"/>
    <row r="571" ht="15.75" customHeight="1" x14ac:dyDescent="0.55000000000000004"/>
    <row r="572" ht="15.75" customHeight="1" x14ac:dyDescent="0.55000000000000004"/>
    <row r="573" ht="15.75" customHeight="1" x14ac:dyDescent="0.55000000000000004"/>
    <row r="574" ht="15.75" customHeight="1" x14ac:dyDescent="0.55000000000000004"/>
    <row r="575" ht="15.75" customHeight="1" x14ac:dyDescent="0.55000000000000004"/>
    <row r="576" ht="15.75" customHeight="1" x14ac:dyDescent="0.55000000000000004"/>
    <row r="577" ht="15.75" customHeight="1" x14ac:dyDescent="0.55000000000000004"/>
    <row r="578" ht="15.75" customHeight="1" x14ac:dyDescent="0.55000000000000004"/>
    <row r="579" ht="15.75" customHeight="1" x14ac:dyDescent="0.55000000000000004"/>
    <row r="580" ht="15.75" customHeight="1" x14ac:dyDescent="0.55000000000000004"/>
    <row r="581" ht="15.75" customHeight="1" x14ac:dyDescent="0.55000000000000004"/>
    <row r="582" ht="15.75" customHeight="1" x14ac:dyDescent="0.55000000000000004"/>
    <row r="583" ht="15.75" customHeight="1" x14ac:dyDescent="0.55000000000000004"/>
    <row r="584" ht="15.75" customHeight="1" x14ac:dyDescent="0.55000000000000004"/>
    <row r="585" ht="15.75" customHeight="1" x14ac:dyDescent="0.55000000000000004"/>
    <row r="586" ht="15.75" customHeight="1" x14ac:dyDescent="0.55000000000000004"/>
    <row r="587" ht="15.75" customHeight="1" x14ac:dyDescent="0.55000000000000004"/>
    <row r="588" ht="15.75" customHeight="1" x14ac:dyDescent="0.55000000000000004"/>
    <row r="589" ht="15.75" customHeight="1" x14ac:dyDescent="0.55000000000000004"/>
    <row r="590" ht="15.75" customHeight="1" x14ac:dyDescent="0.55000000000000004"/>
    <row r="591" ht="15.75" customHeight="1" x14ac:dyDescent="0.55000000000000004"/>
    <row r="592" ht="15.75" customHeight="1" x14ac:dyDescent="0.55000000000000004"/>
    <row r="593" ht="15.75" customHeight="1" x14ac:dyDescent="0.55000000000000004"/>
    <row r="594" ht="15.75" customHeight="1" x14ac:dyDescent="0.55000000000000004"/>
    <row r="595" ht="15.75" customHeight="1" x14ac:dyDescent="0.55000000000000004"/>
    <row r="596" ht="15.75" customHeight="1" x14ac:dyDescent="0.55000000000000004"/>
    <row r="597" ht="15.75" customHeight="1" x14ac:dyDescent="0.55000000000000004"/>
    <row r="598" ht="15.75" customHeight="1" x14ac:dyDescent="0.55000000000000004"/>
    <row r="599" ht="15.75" customHeight="1" x14ac:dyDescent="0.55000000000000004"/>
    <row r="600" ht="15.75" customHeight="1" x14ac:dyDescent="0.55000000000000004"/>
    <row r="601" ht="15.75" customHeight="1" x14ac:dyDescent="0.55000000000000004"/>
    <row r="602" ht="15.75" customHeight="1" x14ac:dyDescent="0.55000000000000004"/>
    <row r="603" ht="15.75" customHeight="1" x14ac:dyDescent="0.55000000000000004"/>
    <row r="604" ht="15.75" customHeight="1" x14ac:dyDescent="0.55000000000000004"/>
    <row r="605" ht="15.75" customHeight="1" x14ac:dyDescent="0.55000000000000004"/>
    <row r="606" ht="15.75" customHeight="1" x14ac:dyDescent="0.55000000000000004"/>
    <row r="607" ht="15.75" customHeight="1" x14ac:dyDescent="0.55000000000000004"/>
    <row r="608" ht="15.75" customHeight="1" x14ac:dyDescent="0.55000000000000004"/>
    <row r="609" ht="15.75" customHeight="1" x14ac:dyDescent="0.55000000000000004"/>
    <row r="610" ht="15.75" customHeight="1" x14ac:dyDescent="0.55000000000000004"/>
    <row r="611" ht="15.75" customHeight="1" x14ac:dyDescent="0.55000000000000004"/>
    <row r="612" ht="15.75" customHeight="1" x14ac:dyDescent="0.55000000000000004"/>
    <row r="613" ht="15.75" customHeight="1" x14ac:dyDescent="0.55000000000000004"/>
    <row r="614" ht="15.75" customHeight="1" x14ac:dyDescent="0.55000000000000004"/>
    <row r="615" ht="15.75" customHeight="1" x14ac:dyDescent="0.55000000000000004"/>
    <row r="616" ht="15.75" customHeight="1" x14ac:dyDescent="0.55000000000000004"/>
    <row r="617" ht="15.75" customHeight="1" x14ac:dyDescent="0.55000000000000004"/>
    <row r="618" ht="15.75" customHeight="1" x14ac:dyDescent="0.55000000000000004"/>
    <row r="619" ht="15.75" customHeight="1" x14ac:dyDescent="0.55000000000000004"/>
    <row r="620" ht="15.75" customHeight="1" x14ac:dyDescent="0.55000000000000004"/>
    <row r="621" ht="15.75" customHeight="1" x14ac:dyDescent="0.55000000000000004"/>
    <row r="622" ht="15.75" customHeight="1" x14ac:dyDescent="0.55000000000000004"/>
    <row r="623" ht="15.75" customHeight="1" x14ac:dyDescent="0.55000000000000004"/>
    <row r="624" ht="15.75" customHeight="1" x14ac:dyDescent="0.55000000000000004"/>
    <row r="625" ht="15.75" customHeight="1" x14ac:dyDescent="0.55000000000000004"/>
    <row r="626" ht="15.75" customHeight="1" x14ac:dyDescent="0.55000000000000004"/>
    <row r="627" ht="15.75" customHeight="1" x14ac:dyDescent="0.55000000000000004"/>
    <row r="628" ht="15.75" customHeight="1" x14ac:dyDescent="0.55000000000000004"/>
    <row r="629" ht="15.75" customHeight="1" x14ac:dyDescent="0.55000000000000004"/>
    <row r="630" ht="15.75" customHeight="1" x14ac:dyDescent="0.55000000000000004"/>
    <row r="631" ht="15.75" customHeight="1" x14ac:dyDescent="0.55000000000000004"/>
    <row r="632" ht="15.75" customHeight="1" x14ac:dyDescent="0.55000000000000004"/>
    <row r="633" ht="15.75" customHeight="1" x14ac:dyDescent="0.55000000000000004"/>
    <row r="634" ht="15.75" customHeight="1" x14ac:dyDescent="0.55000000000000004"/>
    <row r="635" ht="15.75" customHeight="1" x14ac:dyDescent="0.55000000000000004"/>
    <row r="636" ht="15.75" customHeight="1" x14ac:dyDescent="0.55000000000000004"/>
    <row r="637" ht="15.75" customHeight="1" x14ac:dyDescent="0.55000000000000004"/>
    <row r="638" ht="15.75" customHeight="1" x14ac:dyDescent="0.55000000000000004"/>
    <row r="639" ht="15.75" customHeight="1" x14ac:dyDescent="0.55000000000000004"/>
    <row r="640" ht="15.75" customHeight="1" x14ac:dyDescent="0.55000000000000004"/>
    <row r="641" ht="15.75" customHeight="1" x14ac:dyDescent="0.55000000000000004"/>
    <row r="642" ht="15.75" customHeight="1" x14ac:dyDescent="0.55000000000000004"/>
    <row r="643" ht="15.75" customHeight="1" x14ac:dyDescent="0.55000000000000004"/>
    <row r="644" ht="15.75" customHeight="1" x14ac:dyDescent="0.55000000000000004"/>
    <row r="645" ht="15.75" customHeight="1" x14ac:dyDescent="0.55000000000000004"/>
    <row r="646" ht="15.75" customHeight="1" x14ac:dyDescent="0.55000000000000004"/>
    <row r="647" ht="15.75" customHeight="1" x14ac:dyDescent="0.55000000000000004"/>
    <row r="648" ht="15.75" customHeight="1" x14ac:dyDescent="0.55000000000000004"/>
    <row r="649" ht="15.75" customHeight="1" x14ac:dyDescent="0.55000000000000004"/>
    <row r="650" ht="15.75" customHeight="1" x14ac:dyDescent="0.55000000000000004"/>
    <row r="651" ht="15.75" customHeight="1" x14ac:dyDescent="0.55000000000000004"/>
    <row r="652" ht="15.75" customHeight="1" x14ac:dyDescent="0.55000000000000004"/>
    <row r="653" ht="15.75" customHeight="1" x14ac:dyDescent="0.55000000000000004"/>
    <row r="654" ht="15.75" customHeight="1" x14ac:dyDescent="0.55000000000000004"/>
    <row r="655" ht="15.75" customHeight="1" x14ac:dyDescent="0.55000000000000004"/>
    <row r="656" ht="15.75" customHeight="1" x14ac:dyDescent="0.55000000000000004"/>
    <row r="657" ht="15.75" customHeight="1" x14ac:dyDescent="0.55000000000000004"/>
    <row r="658" ht="15.75" customHeight="1" x14ac:dyDescent="0.55000000000000004"/>
    <row r="659" ht="15.75" customHeight="1" x14ac:dyDescent="0.55000000000000004"/>
    <row r="660" ht="15.75" customHeight="1" x14ac:dyDescent="0.55000000000000004"/>
    <row r="661" ht="15.75" customHeight="1" x14ac:dyDescent="0.55000000000000004"/>
    <row r="662" ht="15.75" customHeight="1" x14ac:dyDescent="0.55000000000000004"/>
    <row r="663" ht="15.75" customHeight="1" x14ac:dyDescent="0.55000000000000004"/>
    <row r="664" ht="15.75" customHeight="1" x14ac:dyDescent="0.55000000000000004"/>
    <row r="665" ht="15.75" customHeight="1" x14ac:dyDescent="0.55000000000000004"/>
    <row r="666" ht="15.75" customHeight="1" x14ac:dyDescent="0.55000000000000004"/>
    <row r="667" ht="15.75" customHeight="1" x14ac:dyDescent="0.55000000000000004"/>
    <row r="668" ht="15.75" customHeight="1" x14ac:dyDescent="0.55000000000000004"/>
    <row r="669" ht="15.75" customHeight="1" x14ac:dyDescent="0.55000000000000004"/>
    <row r="670" ht="15.75" customHeight="1" x14ac:dyDescent="0.55000000000000004"/>
    <row r="671" ht="15.75" customHeight="1" x14ac:dyDescent="0.55000000000000004"/>
    <row r="672" ht="15.75" customHeight="1" x14ac:dyDescent="0.55000000000000004"/>
    <row r="673" ht="15.75" customHeight="1" x14ac:dyDescent="0.55000000000000004"/>
    <row r="674" ht="15.75" customHeight="1" x14ac:dyDescent="0.55000000000000004"/>
    <row r="675" ht="15.75" customHeight="1" x14ac:dyDescent="0.55000000000000004"/>
    <row r="676" ht="15.75" customHeight="1" x14ac:dyDescent="0.55000000000000004"/>
    <row r="677" ht="15.75" customHeight="1" x14ac:dyDescent="0.55000000000000004"/>
    <row r="678" ht="15.75" customHeight="1" x14ac:dyDescent="0.55000000000000004"/>
    <row r="679" ht="15.75" customHeight="1" x14ac:dyDescent="0.55000000000000004"/>
    <row r="680" ht="15.75" customHeight="1" x14ac:dyDescent="0.55000000000000004"/>
    <row r="681" ht="15.75" customHeight="1" x14ac:dyDescent="0.55000000000000004"/>
    <row r="682" ht="15.75" customHeight="1" x14ac:dyDescent="0.55000000000000004"/>
    <row r="683" ht="15.75" customHeight="1" x14ac:dyDescent="0.55000000000000004"/>
    <row r="684" ht="15.75" customHeight="1" x14ac:dyDescent="0.55000000000000004"/>
    <row r="685" ht="15.75" customHeight="1" x14ac:dyDescent="0.55000000000000004"/>
    <row r="686" ht="15.75" customHeight="1" x14ac:dyDescent="0.55000000000000004"/>
    <row r="687" ht="15.75" customHeight="1" x14ac:dyDescent="0.55000000000000004"/>
    <row r="688" ht="15.75" customHeight="1" x14ac:dyDescent="0.55000000000000004"/>
    <row r="689" ht="15.75" customHeight="1" x14ac:dyDescent="0.55000000000000004"/>
    <row r="690" ht="15.75" customHeight="1" x14ac:dyDescent="0.55000000000000004"/>
    <row r="691" ht="15.75" customHeight="1" x14ac:dyDescent="0.55000000000000004"/>
    <row r="692" ht="15.75" customHeight="1" x14ac:dyDescent="0.55000000000000004"/>
    <row r="693" ht="15.75" customHeight="1" x14ac:dyDescent="0.55000000000000004"/>
    <row r="694" ht="15.75" customHeight="1" x14ac:dyDescent="0.55000000000000004"/>
    <row r="695" ht="15.75" customHeight="1" x14ac:dyDescent="0.55000000000000004"/>
    <row r="696" ht="15.75" customHeight="1" x14ac:dyDescent="0.55000000000000004"/>
    <row r="697" ht="15.75" customHeight="1" x14ac:dyDescent="0.55000000000000004"/>
    <row r="698" ht="15.75" customHeight="1" x14ac:dyDescent="0.55000000000000004"/>
    <row r="699" ht="15.75" customHeight="1" x14ac:dyDescent="0.55000000000000004"/>
    <row r="700" ht="15.75" customHeight="1" x14ac:dyDescent="0.55000000000000004"/>
    <row r="701" ht="15.75" customHeight="1" x14ac:dyDescent="0.55000000000000004"/>
    <row r="702" ht="15.75" customHeight="1" x14ac:dyDescent="0.55000000000000004"/>
    <row r="703" ht="15.75" customHeight="1" x14ac:dyDescent="0.55000000000000004"/>
    <row r="704" ht="15.75" customHeight="1" x14ac:dyDescent="0.55000000000000004"/>
    <row r="705" ht="15.75" customHeight="1" x14ac:dyDescent="0.55000000000000004"/>
    <row r="706" ht="15.75" customHeight="1" x14ac:dyDescent="0.55000000000000004"/>
    <row r="707" ht="15.75" customHeight="1" x14ac:dyDescent="0.55000000000000004"/>
    <row r="708" ht="15.75" customHeight="1" x14ac:dyDescent="0.55000000000000004"/>
    <row r="709" ht="15.75" customHeight="1" x14ac:dyDescent="0.55000000000000004"/>
    <row r="710" ht="15.75" customHeight="1" x14ac:dyDescent="0.55000000000000004"/>
    <row r="711" ht="15.75" customHeight="1" x14ac:dyDescent="0.55000000000000004"/>
    <row r="712" ht="15.75" customHeight="1" x14ac:dyDescent="0.55000000000000004"/>
    <row r="713" ht="15.75" customHeight="1" x14ac:dyDescent="0.55000000000000004"/>
    <row r="714" ht="15.75" customHeight="1" x14ac:dyDescent="0.55000000000000004"/>
    <row r="715" ht="15.75" customHeight="1" x14ac:dyDescent="0.55000000000000004"/>
    <row r="716" ht="15.75" customHeight="1" x14ac:dyDescent="0.55000000000000004"/>
    <row r="717" ht="15.75" customHeight="1" x14ac:dyDescent="0.55000000000000004"/>
    <row r="718" ht="15.75" customHeight="1" x14ac:dyDescent="0.55000000000000004"/>
    <row r="719" ht="15.75" customHeight="1" x14ac:dyDescent="0.55000000000000004"/>
    <row r="720" ht="15.75" customHeight="1" x14ac:dyDescent="0.55000000000000004"/>
    <row r="721" ht="15.75" customHeight="1" x14ac:dyDescent="0.55000000000000004"/>
    <row r="722" ht="15.75" customHeight="1" x14ac:dyDescent="0.55000000000000004"/>
    <row r="723" ht="15.75" customHeight="1" x14ac:dyDescent="0.55000000000000004"/>
    <row r="724" ht="15.75" customHeight="1" x14ac:dyDescent="0.55000000000000004"/>
    <row r="725" ht="15.75" customHeight="1" x14ac:dyDescent="0.55000000000000004"/>
    <row r="726" ht="15.75" customHeight="1" x14ac:dyDescent="0.55000000000000004"/>
    <row r="727" ht="15.75" customHeight="1" x14ac:dyDescent="0.55000000000000004"/>
    <row r="728" ht="15.75" customHeight="1" x14ac:dyDescent="0.55000000000000004"/>
    <row r="729" ht="15.75" customHeight="1" x14ac:dyDescent="0.55000000000000004"/>
    <row r="730" ht="15.75" customHeight="1" x14ac:dyDescent="0.55000000000000004"/>
    <row r="731" ht="15.75" customHeight="1" x14ac:dyDescent="0.55000000000000004"/>
    <row r="732" ht="15.75" customHeight="1" x14ac:dyDescent="0.55000000000000004"/>
    <row r="733" ht="15.75" customHeight="1" x14ac:dyDescent="0.55000000000000004"/>
    <row r="734" ht="15.75" customHeight="1" x14ac:dyDescent="0.55000000000000004"/>
    <row r="735" ht="15.75" customHeight="1" x14ac:dyDescent="0.55000000000000004"/>
    <row r="736" ht="15.75" customHeight="1" x14ac:dyDescent="0.55000000000000004"/>
    <row r="737" ht="15.75" customHeight="1" x14ac:dyDescent="0.55000000000000004"/>
    <row r="738" ht="15.75" customHeight="1" x14ac:dyDescent="0.55000000000000004"/>
    <row r="739" ht="15.75" customHeight="1" x14ac:dyDescent="0.55000000000000004"/>
    <row r="740" ht="15.75" customHeight="1" x14ac:dyDescent="0.55000000000000004"/>
    <row r="741" ht="15.75" customHeight="1" x14ac:dyDescent="0.55000000000000004"/>
    <row r="742" ht="15.75" customHeight="1" x14ac:dyDescent="0.55000000000000004"/>
    <row r="743" ht="15.75" customHeight="1" x14ac:dyDescent="0.55000000000000004"/>
    <row r="744" ht="15.75" customHeight="1" x14ac:dyDescent="0.55000000000000004"/>
    <row r="745" ht="15.75" customHeight="1" x14ac:dyDescent="0.55000000000000004"/>
    <row r="746" ht="15.75" customHeight="1" x14ac:dyDescent="0.55000000000000004"/>
    <row r="747" ht="15.75" customHeight="1" x14ac:dyDescent="0.55000000000000004"/>
    <row r="748" ht="15.75" customHeight="1" x14ac:dyDescent="0.55000000000000004"/>
    <row r="749" ht="15.75" customHeight="1" x14ac:dyDescent="0.55000000000000004"/>
    <row r="750" ht="15.75" customHeight="1" x14ac:dyDescent="0.55000000000000004"/>
    <row r="751" ht="15.75" customHeight="1" x14ac:dyDescent="0.55000000000000004"/>
    <row r="752" ht="15.75" customHeight="1" x14ac:dyDescent="0.55000000000000004"/>
    <row r="753" ht="15.75" customHeight="1" x14ac:dyDescent="0.55000000000000004"/>
    <row r="754" ht="15.75" customHeight="1" x14ac:dyDescent="0.55000000000000004"/>
    <row r="755" ht="15.75" customHeight="1" x14ac:dyDescent="0.55000000000000004"/>
    <row r="756" ht="15.75" customHeight="1" x14ac:dyDescent="0.55000000000000004"/>
    <row r="757" ht="15.75" customHeight="1" x14ac:dyDescent="0.55000000000000004"/>
    <row r="758" ht="15.75" customHeight="1" x14ac:dyDescent="0.55000000000000004"/>
    <row r="759" ht="15.75" customHeight="1" x14ac:dyDescent="0.55000000000000004"/>
    <row r="760" ht="15.75" customHeight="1" x14ac:dyDescent="0.55000000000000004"/>
    <row r="761" ht="15.75" customHeight="1" x14ac:dyDescent="0.55000000000000004"/>
    <row r="762" ht="15.75" customHeight="1" x14ac:dyDescent="0.55000000000000004"/>
    <row r="763" ht="15.75" customHeight="1" x14ac:dyDescent="0.55000000000000004"/>
    <row r="764" ht="15.75" customHeight="1" x14ac:dyDescent="0.55000000000000004"/>
    <row r="765" ht="15.75" customHeight="1" x14ac:dyDescent="0.55000000000000004"/>
    <row r="766" ht="15.75" customHeight="1" x14ac:dyDescent="0.55000000000000004"/>
    <row r="767" ht="15.75" customHeight="1" x14ac:dyDescent="0.55000000000000004"/>
    <row r="768" ht="15.75" customHeight="1" x14ac:dyDescent="0.55000000000000004"/>
    <row r="769" ht="15.75" customHeight="1" x14ac:dyDescent="0.55000000000000004"/>
    <row r="770" ht="15.75" customHeight="1" x14ac:dyDescent="0.55000000000000004"/>
    <row r="771" ht="15.75" customHeight="1" x14ac:dyDescent="0.55000000000000004"/>
    <row r="772" ht="15.75" customHeight="1" x14ac:dyDescent="0.55000000000000004"/>
    <row r="773" ht="15.75" customHeight="1" x14ac:dyDescent="0.55000000000000004"/>
    <row r="774" ht="15.75" customHeight="1" x14ac:dyDescent="0.55000000000000004"/>
    <row r="775" ht="15.75" customHeight="1" x14ac:dyDescent="0.55000000000000004"/>
    <row r="776" ht="15.75" customHeight="1" x14ac:dyDescent="0.55000000000000004"/>
    <row r="777" ht="15.75" customHeight="1" x14ac:dyDescent="0.55000000000000004"/>
    <row r="778" ht="15.75" customHeight="1" x14ac:dyDescent="0.55000000000000004"/>
    <row r="779" ht="15.75" customHeight="1" x14ac:dyDescent="0.55000000000000004"/>
    <row r="780" ht="15.75" customHeight="1" x14ac:dyDescent="0.55000000000000004"/>
    <row r="781" ht="15.75" customHeight="1" x14ac:dyDescent="0.55000000000000004"/>
    <row r="782" ht="15.75" customHeight="1" x14ac:dyDescent="0.55000000000000004"/>
    <row r="783" ht="15.75" customHeight="1" x14ac:dyDescent="0.55000000000000004"/>
    <row r="784" ht="15.75" customHeight="1" x14ac:dyDescent="0.55000000000000004"/>
    <row r="785" ht="15.75" customHeight="1" x14ac:dyDescent="0.55000000000000004"/>
    <row r="786" ht="15.75" customHeight="1" x14ac:dyDescent="0.55000000000000004"/>
    <row r="787" ht="15.75" customHeight="1" x14ac:dyDescent="0.55000000000000004"/>
    <row r="788" ht="15.75" customHeight="1" x14ac:dyDescent="0.55000000000000004"/>
    <row r="789" ht="15.75" customHeight="1" x14ac:dyDescent="0.55000000000000004"/>
    <row r="790" ht="15.75" customHeight="1" x14ac:dyDescent="0.55000000000000004"/>
    <row r="791" ht="15.75" customHeight="1" x14ac:dyDescent="0.55000000000000004"/>
    <row r="792" ht="15.75" customHeight="1" x14ac:dyDescent="0.55000000000000004"/>
    <row r="793" ht="15.75" customHeight="1" x14ac:dyDescent="0.55000000000000004"/>
    <row r="794" ht="15.75" customHeight="1" x14ac:dyDescent="0.55000000000000004"/>
    <row r="795" ht="15.75" customHeight="1" x14ac:dyDescent="0.55000000000000004"/>
    <row r="796" ht="15.75" customHeight="1" x14ac:dyDescent="0.55000000000000004"/>
    <row r="797" ht="15.75" customHeight="1" x14ac:dyDescent="0.55000000000000004"/>
    <row r="798" ht="15.75" customHeight="1" x14ac:dyDescent="0.55000000000000004"/>
    <row r="799" ht="15.75" customHeight="1" x14ac:dyDescent="0.55000000000000004"/>
    <row r="800" ht="15.75" customHeight="1" x14ac:dyDescent="0.55000000000000004"/>
    <row r="801" ht="15.75" customHeight="1" x14ac:dyDescent="0.55000000000000004"/>
    <row r="802" ht="15.75" customHeight="1" x14ac:dyDescent="0.55000000000000004"/>
    <row r="803" ht="15.75" customHeight="1" x14ac:dyDescent="0.55000000000000004"/>
    <row r="804" ht="15.75" customHeight="1" x14ac:dyDescent="0.55000000000000004"/>
    <row r="805" ht="15.75" customHeight="1" x14ac:dyDescent="0.55000000000000004"/>
    <row r="806" ht="15.75" customHeight="1" x14ac:dyDescent="0.55000000000000004"/>
    <row r="807" ht="15.75" customHeight="1" x14ac:dyDescent="0.55000000000000004"/>
    <row r="808" ht="15.75" customHeight="1" x14ac:dyDescent="0.55000000000000004"/>
    <row r="809" ht="15.75" customHeight="1" x14ac:dyDescent="0.55000000000000004"/>
    <row r="810" ht="15.75" customHeight="1" x14ac:dyDescent="0.55000000000000004"/>
    <row r="811" ht="15.75" customHeight="1" x14ac:dyDescent="0.55000000000000004"/>
    <row r="812" ht="15.75" customHeight="1" x14ac:dyDescent="0.55000000000000004"/>
    <row r="813" ht="15.75" customHeight="1" x14ac:dyDescent="0.55000000000000004"/>
    <row r="814" ht="15.75" customHeight="1" x14ac:dyDescent="0.55000000000000004"/>
    <row r="815" ht="15.75" customHeight="1" x14ac:dyDescent="0.55000000000000004"/>
    <row r="816" ht="15.75" customHeight="1" x14ac:dyDescent="0.55000000000000004"/>
    <row r="817" ht="15.75" customHeight="1" x14ac:dyDescent="0.55000000000000004"/>
    <row r="818" ht="15.75" customHeight="1" x14ac:dyDescent="0.55000000000000004"/>
    <row r="819" ht="15.75" customHeight="1" x14ac:dyDescent="0.55000000000000004"/>
    <row r="820" ht="15.75" customHeight="1" x14ac:dyDescent="0.55000000000000004"/>
    <row r="821" ht="15.75" customHeight="1" x14ac:dyDescent="0.55000000000000004"/>
    <row r="822" ht="15.75" customHeight="1" x14ac:dyDescent="0.55000000000000004"/>
    <row r="823" ht="15.75" customHeight="1" x14ac:dyDescent="0.55000000000000004"/>
    <row r="824" ht="15.75" customHeight="1" x14ac:dyDescent="0.55000000000000004"/>
    <row r="825" ht="15.75" customHeight="1" x14ac:dyDescent="0.55000000000000004"/>
    <row r="826" ht="15.75" customHeight="1" x14ac:dyDescent="0.55000000000000004"/>
    <row r="827" ht="15.75" customHeight="1" x14ac:dyDescent="0.55000000000000004"/>
    <row r="828" ht="15.75" customHeight="1" x14ac:dyDescent="0.55000000000000004"/>
    <row r="829" ht="15.75" customHeight="1" x14ac:dyDescent="0.55000000000000004"/>
    <row r="830" ht="15.75" customHeight="1" x14ac:dyDescent="0.55000000000000004"/>
    <row r="831" ht="15.75" customHeight="1" x14ac:dyDescent="0.55000000000000004"/>
    <row r="832" ht="15.75" customHeight="1" x14ac:dyDescent="0.55000000000000004"/>
    <row r="833" ht="15.75" customHeight="1" x14ac:dyDescent="0.55000000000000004"/>
    <row r="834" ht="15.75" customHeight="1" x14ac:dyDescent="0.55000000000000004"/>
    <row r="835" ht="15.75" customHeight="1" x14ac:dyDescent="0.55000000000000004"/>
    <row r="836" ht="15.75" customHeight="1" x14ac:dyDescent="0.55000000000000004"/>
    <row r="837" ht="15.75" customHeight="1" x14ac:dyDescent="0.55000000000000004"/>
    <row r="838" ht="15.75" customHeight="1" x14ac:dyDescent="0.55000000000000004"/>
    <row r="839" ht="15.75" customHeight="1" x14ac:dyDescent="0.55000000000000004"/>
    <row r="840" ht="15.75" customHeight="1" x14ac:dyDescent="0.55000000000000004"/>
    <row r="841" ht="15.75" customHeight="1" x14ac:dyDescent="0.55000000000000004"/>
    <row r="842" ht="15.75" customHeight="1" x14ac:dyDescent="0.55000000000000004"/>
    <row r="843" ht="15.75" customHeight="1" x14ac:dyDescent="0.55000000000000004"/>
    <row r="844" ht="15.75" customHeight="1" x14ac:dyDescent="0.55000000000000004"/>
    <row r="845" ht="15.75" customHeight="1" x14ac:dyDescent="0.55000000000000004"/>
    <row r="846" ht="15.75" customHeight="1" x14ac:dyDescent="0.55000000000000004"/>
    <row r="847" ht="15.75" customHeight="1" x14ac:dyDescent="0.55000000000000004"/>
    <row r="848" ht="15.75" customHeight="1" x14ac:dyDescent="0.55000000000000004"/>
    <row r="849" ht="15.75" customHeight="1" x14ac:dyDescent="0.55000000000000004"/>
    <row r="850" ht="15.75" customHeight="1" x14ac:dyDescent="0.55000000000000004"/>
    <row r="851" ht="15.75" customHeight="1" x14ac:dyDescent="0.55000000000000004"/>
    <row r="852" ht="15.75" customHeight="1" x14ac:dyDescent="0.55000000000000004"/>
    <row r="853" ht="15.75" customHeight="1" x14ac:dyDescent="0.55000000000000004"/>
    <row r="854" ht="15.75" customHeight="1" x14ac:dyDescent="0.55000000000000004"/>
    <row r="855" ht="15.75" customHeight="1" x14ac:dyDescent="0.55000000000000004"/>
    <row r="856" ht="15.75" customHeight="1" x14ac:dyDescent="0.55000000000000004"/>
    <row r="857" ht="15.75" customHeight="1" x14ac:dyDescent="0.55000000000000004"/>
    <row r="858" ht="15.75" customHeight="1" x14ac:dyDescent="0.55000000000000004"/>
    <row r="859" ht="15.75" customHeight="1" x14ac:dyDescent="0.55000000000000004"/>
    <row r="860" ht="15.75" customHeight="1" x14ac:dyDescent="0.55000000000000004"/>
    <row r="861" ht="15.75" customHeight="1" x14ac:dyDescent="0.55000000000000004"/>
    <row r="862" ht="15.75" customHeight="1" x14ac:dyDescent="0.55000000000000004"/>
    <row r="863" ht="15.75" customHeight="1" x14ac:dyDescent="0.55000000000000004"/>
    <row r="864" ht="15.75" customHeight="1" x14ac:dyDescent="0.55000000000000004"/>
    <row r="865" ht="15.75" customHeight="1" x14ac:dyDescent="0.55000000000000004"/>
    <row r="866" ht="15.75" customHeight="1" x14ac:dyDescent="0.55000000000000004"/>
    <row r="867" ht="15.75" customHeight="1" x14ac:dyDescent="0.55000000000000004"/>
    <row r="868" ht="15.75" customHeight="1" x14ac:dyDescent="0.55000000000000004"/>
    <row r="869" ht="15.75" customHeight="1" x14ac:dyDescent="0.55000000000000004"/>
    <row r="870" ht="15.75" customHeight="1" x14ac:dyDescent="0.55000000000000004"/>
    <row r="871" ht="15.75" customHeight="1" x14ac:dyDescent="0.55000000000000004"/>
    <row r="872" ht="15.75" customHeight="1" x14ac:dyDescent="0.55000000000000004"/>
    <row r="873" ht="15.75" customHeight="1" x14ac:dyDescent="0.55000000000000004"/>
    <row r="874" ht="15.75" customHeight="1" x14ac:dyDescent="0.55000000000000004"/>
    <row r="875" ht="15.75" customHeight="1" x14ac:dyDescent="0.55000000000000004"/>
    <row r="876" ht="15.75" customHeight="1" x14ac:dyDescent="0.55000000000000004"/>
    <row r="877" ht="15.75" customHeight="1" x14ac:dyDescent="0.55000000000000004"/>
    <row r="878" ht="15.75" customHeight="1" x14ac:dyDescent="0.55000000000000004"/>
    <row r="879" ht="15.75" customHeight="1" x14ac:dyDescent="0.55000000000000004"/>
    <row r="880" ht="15.75" customHeight="1" x14ac:dyDescent="0.55000000000000004"/>
    <row r="881" ht="15.75" customHeight="1" x14ac:dyDescent="0.55000000000000004"/>
    <row r="882" ht="15.75" customHeight="1" x14ac:dyDescent="0.55000000000000004"/>
    <row r="883" ht="15.75" customHeight="1" x14ac:dyDescent="0.55000000000000004"/>
    <row r="884" ht="15.75" customHeight="1" x14ac:dyDescent="0.55000000000000004"/>
    <row r="885" ht="15.75" customHeight="1" x14ac:dyDescent="0.55000000000000004"/>
    <row r="886" ht="15.75" customHeight="1" x14ac:dyDescent="0.55000000000000004"/>
    <row r="887" ht="15.75" customHeight="1" x14ac:dyDescent="0.55000000000000004"/>
    <row r="888" ht="15.75" customHeight="1" x14ac:dyDescent="0.55000000000000004"/>
    <row r="889" ht="15.75" customHeight="1" x14ac:dyDescent="0.55000000000000004"/>
    <row r="890" ht="15.75" customHeight="1" x14ac:dyDescent="0.55000000000000004"/>
    <row r="891" ht="15.75" customHeight="1" x14ac:dyDescent="0.55000000000000004"/>
    <row r="892" ht="15.75" customHeight="1" x14ac:dyDescent="0.55000000000000004"/>
    <row r="893" ht="15.75" customHeight="1" x14ac:dyDescent="0.55000000000000004"/>
    <row r="894" ht="15.75" customHeight="1" x14ac:dyDescent="0.55000000000000004"/>
    <row r="895" ht="15.75" customHeight="1" x14ac:dyDescent="0.55000000000000004"/>
    <row r="896" ht="15.75" customHeight="1" x14ac:dyDescent="0.55000000000000004"/>
    <row r="897" ht="15.75" customHeight="1" x14ac:dyDescent="0.55000000000000004"/>
    <row r="898" ht="15.75" customHeight="1" x14ac:dyDescent="0.55000000000000004"/>
    <row r="899" ht="15.75" customHeight="1" x14ac:dyDescent="0.55000000000000004"/>
    <row r="900" ht="15.75" customHeight="1" x14ac:dyDescent="0.55000000000000004"/>
    <row r="901" ht="15.75" customHeight="1" x14ac:dyDescent="0.55000000000000004"/>
    <row r="902" ht="15.75" customHeight="1" x14ac:dyDescent="0.55000000000000004"/>
    <row r="903" ht="15.75" customHeight="1" x14ac:dyDescent="0.55000000000000004"/>
    <row r="904" ht="15.75" customHeight="1" x14ac:dyDescent="0.55000000000000004"/>
    <row r="905" ht="15.75" customHeight="1" x14ac:dyDescent="0.55000000000000004"/>
    <row r="906" ht="15.75" customHeight="1" x14ac:dyDescent="0.55000000000000004"/>
    <row r="907" ht="15.75" customHeight="1" x14ac:dyDescent="0.55000000000000004"/>
    <row r="908" ht="15.75" customHeight="1" x14ac:dyDescent="0.55000000000000004"/>
    <row r="909" ht="15.75" customHeight="1" x14ac:dyDescent="0.55000000000000004"/>
    <row r="910" ht="15.75" customHeight="1" x14ac:dyDescent="0.55000000000000004"/>
    <row r="911" ht="15.75" customHeight="1" x14ac:dyDescent="0.55000000000000004"/>
    <row r="912" ht="15.75" customHeight="1" x14ac:dyDescent="0.55000000000000004"/>
    <row r="913" ht="15.75" customHeight="1" x14ac:dyDescent="0.55000000000000004"/>
    <row r="914" ht="15.75" customHeight="1" x14ac:dyDescent="0.55000000000000004"/>
    <row r="915" ht="15.75" customHeight="1" x14ac:dyDescent="0.55000000000000004"/>
    <row r="916" ht="15.75" customHeight="1" x14ac:dyDescent="0.55000000000000004"/>
    <row r="917" ht="15.75" customHeight="1" x14ac:dyDescent="0.55000000000000004"/>
    <row r="918" ht="15.75" customHeight="1" x14ac:dyDescent="0.55000000000000004"/>
    <row r="919" ht="15.75" customHeight="1" x14ac:dyDescent="0.55000000000000004"/>
    <row r="920" ht="15.75" customHeight="1" x14ac:dyDescent="0.55000000000000004"/>
    <row r="921" ht="15.75" customHeight="1" x14ac:dyDescent="0.55000000000000004"/>
    <row r="922" ht="15.75" customHeight="1" x14ac:dyDescent="0.55000000000000004"/>
    <row r="923" ht="15.75" customHeight="1" x14ac:dyDescent="0.55000000000000004"/>
    <row r="924" ht="15.75" customHeight="1" x14ac:dyDescent="0.55000000000000004"/>
    <row r="925" ht="15.75" customHeight="1" x14ac:dyDescent="0.55000000000000004"/>
    <row r="926" ht="15.75" customHeight="1" x14ac:dyDescent="0.55000000000000004"/>
    <row r="927" ht="15.75" customHeight="1" x14ac:dyDescent="0.55000000000000004"/>
    <row r="928" ht="15.75" customHeight="1" x14ac:dyDescent="0.55000000000000004"/>
    <row r="929" ht="15.75" customHeight="1" x14ac:dyDescent="0.55000000000000004"/>
    <row r="930" ht="15.75" customHeight="1" x14ac:dyDescent="0.55000000000000004"/>
    <row r="931" ht="15.75" customHeight="1" x14ac:dyDescent="0.55000000000000004"/>
    <row r="932" ht="15.75" customHeight="1" x14ac:dyDescent="0.55000000000000004"/>
    <row r="933" ht="15.75" customHeight="1" x14ac:dyDescent="0.55000000000000004"/>
    <row r="934" ht="15.75" customHeight="1" x14ac:dyDescent="0.55000000000000004"/>
    <row r="935" ht="15.75" customHeight="1" x14ac:dyDescent="0.55000000000000004"/>
    <row r="936" ht="15.75" customHeight="1" x14ac:dyDescent="0.55000000000000004"/>
    <row r="937" ht="15.75" customHeight="1" x14ac:dyDescent="0.55000000000000004"/>
    <row r="938" ht="15.75" customHeight="1" x14ac:dyDescent="0.55000000000000004"/>
  </sheetData>
  <sheetProtection selectLockedCells="1"/>
  <mergeCells count="102">
    <mergeCell ref="J1:P1"/>
    <mergeCell ref="O54:P54"/>
    <mergeCell ref="O55:P55"/>
    <mergeCell ref="B11:H11"/>
    <mergeCell ref="J10:P13"/>
    <mergeCell ref="P49:P50"/>
    <mergeCell ref="O25:O27"/>
    <mergeCell ref="O35:O36"/>
    <mergeCell ref="O39:O41"/>
    <mergeCell ref="O49:O50"/>
    <mergeCell ref="P25:P27"/>
    <mergeCell ref="P39:P41"/>
    <mergeCell ref="A37:P38"/>
    <mergeCell ref="K39:L40"/>
    <mergeCell ref="A39:A40"/>
    <mergeCell ref="B39:B40"/>
    <mergeCell ref="M39:N40"/>
    <mergeCell ref="L35:L36"/>
    <mergeCell ref="K25:L26"/>
    <mergeCell ref="N49:N50"/>
    <mergeCell ref="I21:I23"/>
    <mergeCell ref="K6:N7"/>
    <mergeCell ref="K8:N9"/>
    <mergeCell ref="A21:A23"/>
    <mergeCell ref="A19:A20"/>
    <mergeCell ref="F35:F36"/>
    <mergeCell ref="K35:K36"/>
    <mergeCell ref="F53:N53"/>
    <mergeCell ref="O53:P53"/>
    <mergeCell ref="O52:P52"/>
    <mergeCell ref="O4:O5"/>
    <mergeCell ref="O6:O7"/>
    <mergeCell ref="O8:O9"/>
    <mergeCell ref="B17:H17"/>
    <mergeCell ref="B16:H16"/>
    <mergeCell ref="E35:E36"/>
    <mergeCell ref="G39:H40"/>
    <mergeCell ref="I39:J40"/>
    <mergeCell ref="I19:I20"/>
    <mergeCell ref="P4:P5"/>
    <mergeCell ref="P6:P7"/>
    <mergeCell ref="P8:P9"/>
    <mergeCell ref="J2:P3"/>
    <mergeCell ref="J4:J5"/>
    <mergeCell ref="J6:J7"/>
    <mergeCell ref="J8:J9"/>
    <mergeCell ref="I35:I36"/>
    <mergeCell ref="J35:J36"/>
    <mergeCell ref="J14:P16"/>
    <mergeCell ref="K17:N17"/>
    <mergeCell ref="A24:P24"/>
    <mergeCell ref="M25:N26"/>
    <mergeCell ref="M35:M36"/>
    <mergeCell ref="N35:N36"/>
    <mergeCell ref="P35:P36"/>
    <mergeCell ref="G35:G36"/>
    <mergeCell ref="H35:H36"/>
    <mergeCell ref="D25:D26"/>
    <mergeCell ref="A25:A26"/>
    <mergeCell ref="C25:C26"/>
    <mergeCell ref="J18:P23"/>
    <mergeCell ref="B21:H23"/>
    <mergeCell ref="K4:N5"/>
    <mergeCell ref="E12:H12"/>
    <mergeCell ref="I25:J26"/>
    <mergeCell ref="B25:B26"/>
    <mergeCell ref="A1:C1"/>
    <mergeCell ref="I14:I15"/>
    <mergeCell ref="D7:I7"/>
    <mergeCell ref="B18:H18"/>
    <mergeCell ref="D8:I8"/>
    <mergeCell ref="D9:I9"/>
    <mergeCell ref="B14:F15"/>
    <mergeCell ref="A9:A10"/>
    <mergeCell ref="E1:I1"/>
    <mergeCell ref="A2:I6"/>
    <mergeCell ref="A11:A17"/>
    <mergeCell ref="B12:D12"/>
    <mergeCell ref="B60:H60"/>
    <mergeCell ref="A55:N55"/>
    <mergeCell ref="A54:N54"/>
    <mergeCell ref="A52:N52"/>
    <mergeCell ref="B13:H13"/>
    <mergeCell ref="E25:F26"/>
    <mergeCell ref="G25:H26"/>
    <mergeCell ref="C39:C40"/>
    <mergeCell ref="D39:D40"/>
    <mergeCell ref="E39:F40"/>
    <mergeCell ref="D42:D48"/>
    <mergeCell ref="A49:D50"/>
    <mergeCell ref="E49:E50"/>
    <mergeCell ref="F49:F50"/>
    <mergeCell ref="A42:A48"/>
    <mergeCell ref="M49:M50"/>
    <mergeCell ref="A35:D36"/>
    <mergeCell ref="B19:H20"/>
    <mergeCell ref="I49:I50"/>
    <mergeCell ref="J49:J50"/>
    <mergeCell ref="K49:K50"/>
    <mergeCell ref="L49:L50"/>
    <mergeCell ref="G49:G50"/>
    <mergeCell ref="H49:H50"/>
  </mergeCells>
  <conditionalFormatting sqref="F28:F34 H28:H34 J28:J34 L28:L34 N28:N34">
    <cfRule type="cellIs" dxfId="15" priority="17" operator="equal">
      <formula>0</formula>
    </cfRule>
  </conditionalFormatting>
  <conditionalFormatting sqref="N42:N43 L42:L43 J42:J43 H42:H43 F42:F43 F45:F48 H45:H48 J45:J48 L45:L48 N45:N48">
    <cfRule type="cellIs" dxfId="14" priority="7" operator="equal">
      <formula>0</formula>
    </cfRule>
  </conditionalFormatting>
  <conditionalFormatting sqref="F44">
    <cfRule type="cellIs" dxfId="13" priority="6" operator="equal">
      <formula>0</formula>
    </cfRule>
  </conditionalFormatting>
  <conditionalFormatting sqref="H44">
    <cfRule type="cellIs" dxfId="12" priority="5" operator="equal">
      <formula>0</formula>
    </cfRule>
  </conditionalFormatting>
  <conditionalFormatting sqref="J44">
    <cfRule type="cellIs" dxfId="11" priority="4" operator="equal">
      <formula>0</formula>
    </cfRule>
  </conditionalFormatting>
  <conditionalFormatting sqref="L44">
    <cfRule type="cellIs" dxfId="10" priority="3" operator="equal">
      <formula>0</formula>
    </cfRule>
  </conditionalFormatting>
  <conditionalFormatting sqref="N44">
    <cfRule type="cellIs" dxfId="9" priority="2" operator="equal">
      <formula>0</formula>
    </cfRule>
  </conditionalFormatting>
  <conditionalFormatting sqref="O17">
    <cfRule type="cellIs" dxfId="8" priority="1" operator="between">
      <formula>0.1</formula>
      <formula>1000000</formula>
    </cfRule>
  </conditionalFormatting>
  <hyperlinks>
    <hyperlink ref="E1:I1" r:id="rId1" display="University of Utah Cost Sharing Policy"/>
  </hyperlinks>
  <pageMargins left="0.7" right="0.7" top="0.75" bottom="0.75" header="0" footer="0"/>
  <pageSetup scale="51" orientation="landscape" r:id="rId2"/>
  <ignoredErrors>
    <ignoredError sqref="O29"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1</xdr:col>
                    <xdr:colOff>114300</xdr:colOff>
                    <xdr:row>10</xdr:row>
                    <xdr:rowOff>163830</xdr:rowOff>
                  </from>
                  <to>
                    <xdr:col>1</xdr:col>
                    <xdr:colOff>876300</xdr:colOff>
                    <xdr:row>12</xdr:row>
                    <xdr:rowOff>11430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38"/>
  <sheetViews>
    <sheetView topLeftCell="A10" workbookViewId="0">
      <selection activeCell="A9" sqref="A1:XFD1048576"/>
    </sheetView>
  </sheetViews>
  <sheetFormatPr defaultColWidth="14.47265625" defaultRowHeight="15" customHeight="1" x14ac:dyDescent="0.55000000000000004"/>
  <cols>
    <col min="1" max="1" width="12.15625" style="49" customWidth="1"/>
    <col min="2" max="2" width="23.47265625" style="49" bestFit="1" customWidth="1"/>
    <col min="3" max="3" width="21.3125" style="49" customWidth="1"/>
    <col min="4" max="4" width="16.68359375" style="49" bestFit="1" customWidth="1"/>
    <col min="5" max="5" width="9.83984375" style="49" customWidth="1"/>
    <col min="6" max="6" width="8.83984375" style="49" customWidth="1"/>
    <col min="7" max="8" width="9.83984375" style="49" customWidth="1"/>
    <col min="9" max="9" width="10.68359375" style="49" bestFit="1" customWidth="1"/>
    <col min="10" max="14" width="8.83984375" style="49" customWidth="1"/>
    <col min="15" max="15" width="10" style="49" customWidth="1"/>
    <col min="16" max="16" width="10.15625" style="49" bestFit="1" customWidth="1"/>
    <col min="17" max="17" width="12.83984375" style="49" customWidth="1"/>
    <col min="18" max="24" width="8.68359375" style="49" customWidth="1"/>
    <col min="25" max="16384" width="14.47265625" style="49"/>
  </cols>
  <sheetData>
    <row r="1" spans="1:23" ht="72" customHeight="1" x14ac:dyDescent="0.55000000000000004">
      <c r="A1" s="299"/>
      <c r="B1" s="300"/>
      <c r="C1" s="300"/>
      <c r="D1" s="101"/>
      <c r="E1" s="162" t="s">
        <v>84</v>
      </c>
      <c r="F1" s="163"/>
      <c r="G1" s="163"/>
      <c r="H1" s="163"/>
      <c r="I1" s="163"/>
      <c r="J1" s="185" t="s">
        <v>135</v>
      </c>
      <c r="K1" s="186"/>
      <c r="L1" s="186"/>
      <c r="M1" s="186"/>
      <c r="N1" s="186"/>
      <c r="O1" s="186"/>
      <c r="P1" s="186"/>
    </row>
    <row r="2" spans="1:23" ht="18.75" customHeight="1" x14ac:dyDescent="0.55000000000000004">
      <c r="A2" s="164" t="s">
        <v>83</v>
      </c>
      <c r="B2" s="165"/>
      <c r="C2" s="165"/>
      <c r="D2" s="165"/>
      <c r="E2" s="165"/>
      <c r="F2" s="165"/>
      <c r="G2" s="165"/>
      <c r="H2" s="165"/>
      <c r="I2" s="166"/>
      <c r="J2" s="173" t="s">
        <v>95</v>
      </c>
      <c r="K2" s="174"/>
      <c r="L2" s="174"/>
      <c r="M2" s="174"/>
      <c r="N2" s="174"/>
      <c r="O2" s="174"/>
      <c r="P2" s="175"/>
    </row>
    <row r="3" spans="1:23" ht="15" customHeight="1" x14ac:dyDescent="0.55000000000000004">
      <c r="A3" s="167"/>
      <c r="B3" s="168"/>
      <c r="C3" s="168"/>
      <c r="D3" s="168"/>
      <c r="E3" s="168"/>
      <c r="F3" s="168"/>
      <c r="G3" s="168"/>
      <c r="H3" s="168"/>
      <c r="I3" s="169"/>
      <c r="J3" s="176"/>
      <c r="K3" s="177"/>
      <c r="L3" s="177"/>
      <c r="M3" s="177"/>
      <c r="N3" s="177"/>
      <c r="O3" s="177"/>
      <c r="P3" s="178"/>
      <c r="V3" s="101"/>
      <c r="W3" s="101"/>
    </row>
    <row r="4" spans="1:23" ht="15" customHeight="1" x14ac:dyDescent="0.55000000000000004">
      <c r="A4" s="167"/>
      <c r="B4" s="168"/>
      <c r="C4" s="168"/>
      <c r="D4" s="168"/>
      <c r="E4" s="168"/>
      <c r="F4" s="168"/>
      <c r="G4" s="168"/>
      <c r="H4" s="168"/>
      <c r="I4" s="169"/>
      <c r="J4" s="179" t="s">
        <v>6</v>
      </c>
      <c r="K4" s="157" t="s">
        <v>104</v>
      </c>
      <c r="L4" s="157"/>
      <c r="M4" s="157"/>
      <c r="N4" s="157"/>
      <c r="O4" s="181">
        <f>H15</f>
        <v>180000</v>
      </c>
      <c r="P4" s="159">
        <f>O4/H15</f>
        <v>1</v>
      </c>
      <c r="V4" s="101"/>
      <c r="W4" s="101"/>
    </row>
    <row r="5" spans="1:23" ht="15" customHeight="1" thickBot="1" x14ac:dyDescent="0.6">
      <c r="A5" s="167"/>
      <c r="B5" s="168"/>
      <c r="C5" s="168"/>
      <c r="D5" s="168"/>
      <c r="E5" s="168"/>
      <c r="F5" s="168"/>
      <c r="G5" s="168"/>
      <c r="H5" s="168"/>
      <c r="I5" s="169"/>
      <c r="J5" s="180"/>
      <c r="K5" s="157"/>
      <c r="L5" s="157"/>
      <c r="M5" s="157"/>
      <c r="N5" s="157"/>
      <c r="O5" s="181"/>
      <c r="P5" s="159"/>
      <c r="V5" s="101"/>
      <c r="W5" s="101"/>
    </row>
    <row r="6" spans="1:23" ht="15.55" customHeight="1" x14ac:dyDescent="0.55000000000000004">
      <c r="A6" s="170"/>
      <c r="B6" s="171"/>
      <c r="C6" s="171"/>
      <c r="D6" s="171"/>
      <c r="E6" s="171"/>
      <c r="F6" s="171"/>
      <c r="G6" s="171"/>
      <c r="H6" s="171"/>
      <c r="I6" s="172"/>
      <c r="J6" s="179" t="s">
        <v>7</v>
      </c>
      <c r="K6" s="182" t="s">
        <v>133</v>
      </c>
      <c r="L6" s="182"/>
      <c r="M6" s="182"/>
      <c r="N6" s="182"/>
      <c r="O6" s="183">
        <f>O49</f>
        <v>196721</v>
      </c>
      <c r="P6" s="159">
        <f>O6/O4</f>
        <v>1.0928944444444444</v>
      </c>
      <c r="V6" s="101"/>
      <c r="W6" s="101"/>
    </row>
    <row r="7" spans="1:23" ht="15" customHeight="1" thickBot="1" x14ac:dyDescent="0.6">
      <c r="A7" s="80" t="s">
        <v>0</v>
      </c>
      <c r="B7" s="102" t="s">
        <v>137</v>
      </c>
      <c r="C7" s="81" t="s">
        <v>1</v>
      </c>
      <c r="D7" s="303" t="s">
        <v>137</v>
      </c>
      <c r="E7" s="304"/>
      <c r="F7" s="304"/>
      <c r="G7" s="304"/>
      <c r="H7" s="304"/>
      <c r="I7" s="305"/>
      <c r="J7" s="156"/>
      <c r="K7" s="182"/>
      <c r="L7" s="182"/>
      <c r="M7" s="182"/>
      <c r="N7" s="182"/>
      <c r="O7" s="184"/>
      <c r="P7" s="159"/>
      <c r="V7" s="101"/>
      <c r="W7" s="101"/>
    </row>
    <row r="8" spans="1:23" ht="14.5" customHeight="1" x14ac:dyDescent="0.55000000000000004">
      <c r="A8" s="72" t="s">
        <v>2</v>
      </c>
      <c r="B8" s="91" t="s">
        <v>137</v>
      </c>
      <c r="C8" s="48" t="s">
        <v>3</v>
      </c>
      <c r="D8" s="307" t="s">
        <v>137</v>
      </c>
      <c r="E8" s="304"/>
      <c r="F8" s="304"/>
      <c r="G8" s="304"/>
      <c r="H8" s="304"/>
      <c r="I8" s="305"/>
      <c r="J8" s="155" t="s">
        <v>8</v>
      </c>
      <c r="K8" s="157" t="s">
        <v>88</v>
      </c>
      <c r="L8" s="157"/>
      <c r="M8" s="157"/>
      <c r="N8" s="157"/>
      <c r="O8" s="158">
        <f>O4-O6</f>
        <v>-16721</v>
      </c>
      <c r="P8" s="159">
        <f>P4-P6</f>
        <v>-9.2894444444444391E-2</v>
      </c>
      <c r="Q8" s="68"/>
      <c r="R8" s="68"/>
      <c r="S8" s="68"/>
      <c r="T8" s="68"/>
      <c r="U8" s="68"/>
      <c r="V8" s="68"/>
      <c r="W8" s="101"/>
    </row>
    <row r="9" spans="1:23" ht="15" customHeight="1" x14ac:dyDescent="0.55000000000000004">
      <c r="A9" s="187" t="s">
        <v>105</v>
      </c>
      <c r="B9" s="90" t="s">
        <v>138</v>
      </c>
      <c r="C9" s="48" t="s">
        <v>106</v>
      </c>
      <c r="D9" s="308">
        <v>0.52500000000000002</v>
      </c>
      <c r="E9" s="304"/>
      <c r="F9" s="304"/>
      <c r="G9" s="304"/>
      <c r="H9" s="304"/>
      <c r="I9" s="305"/>
      <c r="J9" s="156"/>
      <c r="K9" s="157"/>
      <c r="L9" s="157"/>
      <c r="M9" s="157"/>
      <c r="N9" s="157"/>
      <c r="O9" s="158"/>
      <c r="P9" s="159"/>
      <c r="Q9" s="68"/>
      <c r="R9" s="68"/>
      <c r="S9" s="68"/>
      <c r="T9" s="68"/>
      <c r="U9" s="68"/>
      <c r="V9" s="68"/>
      <c r="W9" s="101"/>
    </row>
    <row r="10" spans="1:23" ht="14.4" x14ac:dyDescent="0.55000000000000004">
      <c r="A10" s="188"/>
      <c r="B10" s="91" t="s">
        <v>103</v>
      </c>
      <c r="C10" s="105" t="s">
        <v>4</v>
      </c>
      <c r="D10" s="92">
        <v>44197</v>
      </c>
      <c r="E10" s="93" t="s">
        <v>101</v>
      </c>
      <c r="F10" s="94">
        <v>44834</v>
      </c>
      <c r="G10" s="95"/>
      <c r="H10" s="95"/>
      <c r="I10" s="95"/>
      <c r="J10" s="192" t="s">
        <v>87</v>
      </c>
      <c r="K10" s="193"/>
      <c r="L10" s="193"/>
      <c r="M10" s="193"/>
      <c r="N10" s="193"/>
      <c r="O10" s="193"/>
      <c r="P10" s="194"/>
      <c r="Q10" s="101"/>
      <c r="V10" s="101"/>
      <c r="W10" s="101"/>
    </row>
    <row r="11" spans="1:23" ht="14.4" x14ac:dyDescent="0.55000000000000004">
      <c r="A11" s="201" t="s">
        <v>5</v>
      </c>
      <c r="B11" s="203" t="s">
        <v>116</v>
      </c>
      <c r="C11" s="204"/>
      <c r="D11" s="204"/>
      <c r="E11" s="204"/>
      <c r="F11" s="204"/>
      <c r="G11" s="204"/>
      <c r="H11" s="204"/>
      <c r="I11" s="115">
        <v>1300000</v>
      </c>
      <c r="J11" s="195"/>
      <c r="K11" s="196"/>
      <c r="L11" s="196"/>
      <c r="M11" s="196"/>
      <c r="N11" s="196"/>
      <c r="O11" s="196"/>
      <c r="P11" s="197"/>
      <c r="Q11" s="101"/>
      <c r="V11" s="101"/>
      <c r="W11" s="101"/>
    </row>
    <row r="12" spans="1:23" ht="18.3" x14ac:dyDescent="0.55000000000000004">
      <c r="A12" s="201"/>
      <c r="B12" s="309" t="s">
        <v>127</v>
      </c>
      <c r="C12" s="310"/>
      <c r="D12" s="310"/>
      <c r="E12" s="320" t="s">
        <v>128</v>
      </c>
      <c r="F12" s="320"/>
      <c r="G12" s="320"/>
      <c r="H12" s="320"/>
      <c r="I12" s="116" t="s">
        <v>107</v>
      </c>
      <c r="J12" s="195"/>
      <c r="K12" s="196"/>
      <c r="L12" s="196"/>
      <c r="M12" s="196"/>
      <c r="N12" s="196"/>
      <c r="O12" s="196"/>
      <c r="P12" s="197"/>
      <c r="Q12" s="101"/>
      <c r="V12" s="101"/>
      <c r="W12" s="101"/>
    </row>
    <row r="13" spans="1:23" ht="14.4" x14ac:dyDescent="0.55000000000000004">
      <c r="A13" s="201"/>
      <c r="B13" s="238" t="s">
        <v>108</v>
      </c>
      <c r="C13" s="238"/>
      <c r="D13" s="238"/>
      <c r="E13" s="238"/>
      <c r="F13" s="238"/>
      <c r="G13" s="238"/>
      <c r="H13" s="238"/>
      <c r="I13" s="117">
        <v>0.3</v>
      </c>
      <c r="J13" s="198"/>
      <c r="K13" s="199"/>
      <c r="L13" s="199"/>
      <c r="M13" s="199"/>
      <c r="N13" s="199"/>
      <c r="O13" s="199"/>
      <c r="P13" s="200"/>
      <c r="Q13" s="50"/>
      <c r="R13" s="50"/>
      <c r="S13" s="50"/>
      <c r="T13" s="50"/>
      <c r="U13" s="50"/>
      <c r="V13" s="50"/>
      <c r="W13" s="101"/>
    </row>
    <row r="14" spans="1:23" ht="15" customHeight="1" x14ac:dyDescent="0.55000000000000004">
      <c r="A14" s="201"/>
      <c r="B14" s="239" t="s">
        <v>129</v>
      </c>
      <c r="C14" s="239"/>
      <c r="D14" s="239"/>
      <c r="E14" s="239"/>
      <c r="F14" s="239"/>
      <c r="G14" s="103" t="s">
        <v>112</v>
      </c>
      <c r="H14" s="84">
        <v>820000</v>
      </c>
      <c r="I14" s="325">
        <f>H14+H15</f>
        <v>1000000</v>
      </c>
      <c r="J14" s="261" t="s">
        <v>96</v>
      </c>
      <c r="K14" s="262"/>
      <c r="L14" s="262"/>
      <c r="M14" s="262"/>
      <c r="N14" s="262"/>
      <c r="O14" s="262"/>
      <c r="P14" s="263"/>
      <c r="Q14" s="50"/>
      <c r="R14" s="50"/>
      <c r="S14" s="50"/>
      <c r="T14" s="50"/>
      <c r="U14" s="50"/>
      <c r="V14" s="50"/>
      <c r="W14" s="101"/>
    </row>
    <row r="15" spans="1:23" ht="14.4" x14ac:dyDescent="0.55000000000000004">
      <c r="A15" s="201"/>
      <c r="B15" s="239"/>
      <c r="C15" s="239"/>
      <c r="D15" s="239"/>
      <c r="E15" s="239"/>
      <c r="F15" s="239"/>
      <c r="G15" s="103" t="s">
        <v>113</v>
      </c>
      <c r="H15" s="84">
        <v>180000</v>
      </c>
      <c r="I15" s="326"/>
      <c r="J15" s="264"/>
      <c r="K15" s="265"/>
      <c r="L15" s="265"/>
      <c r="M15" s="265"/>
      <c r="N15" s="265"/>
      <c r="O15" s="265"/>
      <c r="P15" s="266"/>
      <c r="Q15" s="101"/>
      <c r="V15" s="101"/>
      <c r="W15" s="101"/>
    </row>
    <row r="16" spans="1:23" ht="18" customHeight="1" x14ac:dyDescent="0.55000000000000004">
      <c r="A16" s="201"/>
      <c r="B16" s="242" t="s">
        <v>114</v>
      </c>
      <c r="C16" s="243"/>
      <c r="D16" s="243"/>
      <c r="E16" s="243"/>
      <c r="F16" s="243"/>
      <c r="G16" s="243"/>
      <c r="H16" s="243"/>
      <c r="I16" s="118">
        <v>300000</v>
      </c>
      <c r="J16" s="267"/>
      <c r="K16" s="268"/>
      <c r="L16" s="268"/>
      <c r="M16" s="268"/>
      <c r="N16" s="268"/>
      <c r="O16" s="268"/>
      <c r="P16" s="269"/>
      <c r="Q16" s="101"/>
      <c r="V16" s="101"/>
      <c r="W16" s="101"/>
    </row>
    <row r="17" spans="1:23" ht="18" customHeight="1" x14ac:dyDescent="0.55000000000000004">
      <c r="A17" s="202"/>
      <c r="B17" s="271" t="s">
        <v>115</v>
      </c>
      <c r="C17" s="272"/>
      <c r="D17" s="272"/>
      <c r="E17" s="272"/>
      <c r="F17" s="272"/>
      <c r="G17" s="272"/>
      <c r="H17" s="272"/>
      <c r="I17" s="119">
        <f>I14+I16</f>
        <v>1300000</v>
      </c>
      <c r="J17" s="122"/>
      <c r="K17" s="327" t="s">
        <v>86</v>
      </c>
      <c r="L17" s="327"/>
      <c r="M17" s="327"/>
      <c r="N17" s="327"/>
      <c r="O17" s="125">
        <f>IF(P8&lt;0.05,-(O4*0.95-O6),"(none)")</f>
        <v>25721</v>
      </c>
      <c r="P17" s="124">
        <f>IF(P8&lt;0.05,O17/O4,"")</f>
        <v>0.14289444444444444</v>
      </c>
      <c r="Q17" s="101"/>
      <c r="V17" s="101"/>
      <c r="W17" s="101"/>
    </row>
    <row r="18" spans="1:23" ht="29.05" customHeight="1" x14ac:dyDescent="0.55000000000000004">
      <c r="A18" s="109" t="s">
        <v>109</v>
      </c>
      <c r="B18" s="306" t="s">
        <v>140</v>
      </c>
      <c r="C18" s="209"/>
      <c r="D18" s="209"/>
      <c r="E18" s="209"/>
      <c r="F18" s="209"/>
      <c r="G18" s="209"/>
      <c r="H18" s="209"/>
      <c r="I18" s="114">
        <v>0</v>
      </c>
      <c r="J18" s="311" t="s">
        <v>102</v>
      </c>
      <c r="K18" s="312"/>
      <c r="L18" s="312"/>
      <c r="M18" s="312"/>
      <c r="N18" s="312"/>
      <c r="O18" s="312"/>
      <c r="P18" s="313"/>
      <c r="Q18" s="45"/>
      <c r="V18" s="101"/>
      <c r="W18" s="101"/>
    </row>
    <row r="19" spans="1:23" ht="15.75" customHeight="1" x14ac:dyDescent="0.55000000000000004">
      <c r="A19" s="230" t="s">
        <v>110</v>
      </c>
      <c r="B19" s="277" t="s">
        <v>80</v>
      </c>
      <c r="C19" s="277"/>
      <c r="D19" s="277"/>
      <c r="E19" s="277"/>
      <c r="F19" s="277"/>
      <c r="G19" s="277"/>
      <c r="H19" s="277"/>
      <c r="I19" s="219" t="e">
        <f>O35+P35</f>
        <v>#NAME?</v>
      </c>
      <c r="J19" s="314"/>
      <c r="K19" s="315"/>
      <c r="L19" s="315"/>
      <c r="M19" s="315"/>
      <c r="N19" s="315"/>
      <c r="O19" s="315"/>
      <c r="P19" s="316"/>
    </row>
    <row r="20" spans="1:23" ht="14.4" x14ac:dyDescent="0.55000000000000004">
      <c r="A20" s="231"/>
      <c r="B20" s="278"/>
      <c r="C20" s="278"/>
      <c r="D20" s="278"/>
      <c r="E20" s="278"/>
      <c r="F20" s="278"/>
      <c r="G20" s="278"/>
      <c r="H20" s="278"/>
      <c r="I20" s="219"/>
      <c r="J20" s="314"/>
      <c r="K20" s="315"/>
      <c r="L20" s="315"/>
      <c r="M20" s="315"/>
      <c r="N20" s="315"/>
      <c r="O20" s="315"/>
      <c r="P20" s="316"/>
    </row>
    <row r="21" spans="1:23" ht="14.5" customHeight="1" x14ac:dyDescent="0.55000000000000004">
      <c r="A21" s="279" t="s">
        <v>111</v>
      </c>
      <c r="B21" s="232" t="s">
        <v>81</v>
      </c>
      <c r="C21" s="232"/>
      <c r="D21" s="232"/>
      <c r="E21" s="232"/>
      <c r="F21" s="232"/>
      <c r="G21" s="232"/>
      <c r="H21" s="232"/>
      <c r="I21" s="219" t="e">
        <f>I16-I18-I19</f>
        <v>#NAME?</v>
      </c>
      <c r="J21" s="314"/>
      <c r="K21" s="315"/>
      <c r="L21" s="315"/>
      <c r="M21" s="315"/>
      <c r="N21" s="315"/>
      <c r="O21" s="315"/>
      <c r="P21" s="316"/>
    </row>
    <row r="22" spans="1:23" ht="14.4" x14ac:dyDescent="0.55000000000000004">
      <c r="A22" s="279"/>
      <c r="B22" s="232"/>
      <c r="C22" s="232"/>
      <c r="D22" s="232"/>
      <c r="E22" s="232"/>
      <c r="F22" s="232"/>
      <c r="G22" s="232"/>
      <c r="H22" s="232"/>
      <c r="I22" s="219"/>
      <c r="J22" s="314"/>
      <c r="K22" s="315"/>
      <c r="L22" s="315"/>
      <c r="M22" s="315"/>
      <c r="N22" s="315"/>
      <c r="O22" s="315"/>
      <c r="P22" s="316"/>
    </row>
    <row r="23" spans="1:23" ht="14.4" x14ac:dyDescent="0.55000000000000004">
      <c r="A23" s="280"/>
      <c r="B23" s="233"/>
      <c r="C23" s="233"/>
      <c r="D23" s="233"/>
      <c r="E23" s="233"/>
      <c r="F23" s="233"/>
      <c r="G23" s="233"/>
      <c r="H23" s="233"/>
      <c r="I23" s="219"/>
      <c r="J23" s="317"/>
      <c r="K23" s="318"/>
      <c r="L23" s="318"/>
      <c r="M23" s="318"/>
      <c r="N23" s="318"/>
      <c r="O23" s="318"/>
      <c r="P23" s="319"/>
    </row>
    <row r="24" spans="1:23" ht="24" customHeight="1" x14ac:dyDescent="0.55000000000000004">
      <c r="A24" s="220" t="s">
        <v>117</v>
      </c>
      <c r="B24" s="221"/>
      <c r="C24" s="221"/>
      <c r="D24" s="221"/>
      <c r="E24" s="221"/>
      <c r="F24" s="221"/>
      <c r="G24" s="221"/>
      <c r="H24" s="221"/>
      <c r="I24" s="221"/>
      <c r="J24" s="221"/>
      <c r="K24" s="221"/>
      <c r="L24" s="221"/>
      <c r="M24" s="221"/>
      <c r="N24" s="221"/>
      <c r="O24" s="221"/>
      <c r="P24" s="222"/>
    </row>
    <row r="25" spans="1:23" ht="14.5" customHeight="1" x14ac:dyDescent="0.55000000000000004">
      <c r="A25" s="223" t="s">
        <v>75</v>
      </c>
      <c r="B25" s="225" t="s">
        <v>74</v>
      </c>
      <c r="C25" s="225" t="s">
        <v>64</v>
      </c>
      <c r="D25" s="227" t="s">
        <v>70</v>
      </c>
      <c r="E25" s="229" t="s">
        <v>69</v>
      </c>
      <c r="F25" s="229"/>
      <c r="G25" s="227" t="s">
        <v>61</v>
      </c>
      <c r="H25" s="227"/>
      <c r="I25" s="229" t="s">
        <v>65</v>
      </c>
      <c r="J25" s="229"/>
      <c r="K25" s="229" t="s">
        <v>66</v>
      </c>
      <c r="L25" s="229"/>
      <c r="M25" s="229" t="s">
        <v>78</v>
      </c>
      <c r="N25" s="229"/>
      <c r="O25" s="281" t="s">
        <v>77</v>
      </c>
      <c r="P25" s="273" t="s">
        <v>99</v>
      </c>
      <c r="Q25" s="51"/>
      <c r="R25" s="45"/>
    </row>
    <row r="26" spans="1:23" ht="15" customHeight="1" x14ac:dyDescent="0.55000000000000004">
      <c r="A26" s="224"/>
      <c r="B26" s="226"/>
      <c r="C26" s="226"/>
      <c r="D26" s="228"/>
      <c r="E26" s="229"/>
      <c r="F26" s="229"/>
      <c r="G26" s="227"/>
      <c r="H26" s="227"/>
      <c r="I26" s="229"/>
      <c r="J26" s="229"/>
      <c r="K26" s="229"/>
      <c r="L26" s="229"/>
      <c r="M26" s="229"/>
      <c r="N26" s="229"/>
      <c r="O26" s="281"/>
      <c r="P26" s="273"/>
      <c r="Q26" s="51"/>
    </row>
    <row r="27" spans="1:23" ht="15" customHeight="1" x14ac:dyDescent="0.55000000000000004">
      <c r="A27" s="74"/>
      <c r="B27" s="52"/>
      <c r="C27" s="52"/>
      <c r="D27" s="52"/>
      <c r="E27" s="53" t="s">
        <v>60</v>
      </c>
      <c r="F27" s="53" t="s">
        <v>9</v>
      </c>
      <c r="G27" s="53" t="s">
        <v>60</v>
      </c>
      <c r="H27" s="53" t="s">
        <v>9</v>
      </c>
      <c r="I27" s="53" t="s">
        <v>60</v>
      </c>
      <c r="J27" s="54" t="s">
        <v>9</v>
      </c>
      <c r="K27" s="53" t="s">
        <v>62</v>
      </c>
      <c r="L27" s="53" t="s">
        <v>9</v>
      </c>
      <c r="M27" s="53" t="s">
        <v>60</v>
      </c>
      <c r="N27" s="53" t="s">
        <v>79</v>
      </c>
      <c r="O27" s="281"/>
      <c r="P27" s="273"/>
      <c r="Q27" s="51"/>
    </row>
    <row r="28" spans="1:23" ht="14.4" x14ac:dyDescent="0.55000000000000004">
      <c r="A28" s="75"/>
      <c r="B28" s="55" t="s">
        <v>68</v>
      </c>
      <c r="C28" s="56"/>
      <c r="D28" s="57"/>
      <c r="E28" s="111"/>
      <c r="F28" s="113" t="e">
        <f>E28*F_and_A_Rate</f>
        <v>#NAME?</v>
      </c>
      <c r="G28" s="111"/>
      <c r="H28" s="113" t="e">
        <f>G28*F_and_A_Rate</f>
        <v>#NAME?</v>
      </c>
      <c r="I28" s="111"/>
      <c r="J28" s="113" t="e">
        <f>I28*F_and_A_Rate</f>
        <v>#NAME?</v>
      </c>
      <c r="K28" s="111"/>
      <c r="L28" s="113" t="e">
        <f>K28*F_and_A_Rate</f>
        <v>#NAME?</v>
      </c>
      <c r="M28" s="111"/>
      <c r="N28" s="110" t="e">
        <f>M28*F_and_A_Rate</f>
        <v>#NAME?</v>
      </c>
      <c r="O28" s="58">
        <f>E28+G28+I28+K28+M28</f>
        <v>0</v>
      </c>
      <c r="P28" s="76" t="e">
        <f>SUM(F28+H28+J28+L28+N28)</f>
        <v>#NAME?</v>
      </c>
      <c r="Q28" s="51"/>
      <c r="R28" s="45"/>
    </row>
    <row r="29" spans="1:23" ht="14.4" x14ac:dyDescent="0.55000000000000004">
      <c r="A29" s="75"/>
      <c r="B29" s="55" t="s">
        <v>67</v>
      </c>
      <c r="C29" s="56"/>
      <c r="D29" s="57"/>
      <c r="E29" s="111"/>
      <c r="F29" s="113" t="e">
        <f>E29*F_and_A_Rate</f>
        <v>#NAME?</v>
      </c>
      <c r="G29" s="111"/>
      <c r="H29" s="113" t="e">
        <f>G29*F_and_A_Rate</f>
        <v>#NAME?</v>
      </c>
      <c r="I29" s="111"/>
      <c r="J29" s="113" t="e">
        <f>I29*F_and_A_Rate</f>
        <v>#NAME?</v>
      </c>
      <c r="K29" s="111"/>
      <c r="L29" s="113" t="e">
        <f>K29*F_and_A_Rate</f>
        <v>#NAME?</v>
      </c>
      <c r="M29" s="111"/>
      <c r="N29" s="110" t="e">
        <f>M29*F_and_A_Rate</f>
        <v>#NAME?</v>
      </c>
      <c r="O29" s="58">
        <f t="shared" ref="O29:O34" si="0">SUM(E29+G29+I29+K29+M29)</f>
        <v>0</v>
      </c>
      <c r="P29" s="76" t="e">
        <f>SUM(F29+H29+J29+L29+N29)</f>
        <v>#NAME?</v>
      </c>
      <c r="Q29" s="51"/>
    </row>
    <row r="30" spans="1:23" ht="14.5" customHeight="1" x14ac:dyDescent="0.55000000000000004">
      <c r="A30" s="75"/>
      <c r="B30" s="55" t="s">
        <v>85</v>
      </c>
      <c r="C30" s="56"/>
      <c r="D30" s="57"/>
      <c r="E30" s="111"/>
      <c r="F30" s="113" t="e">
        <f>E30*F_and_A_Rate</f>
        <v>#NAME?</v>
      </c>
      <c r="G30" s="111"/>
      <c r="H30" s="113" t="e">
        <f>G30*F_and_A_Rate</f>
        <v>#NAME?</v>
      </c>
      <c r="I30" s="111"/>
      <c r="J30" s="113" t="e">
        <f>I30*F_and_A_Rate</f>
        <v>#NAME?</v>
      </c>
      <c r="K30" s="111"/>
      <c r="L30" s="113" t="e">
        <f>K30*F_and_A_Rate</f>
        <v>#NAME?</v>
      </c>
      <c r="M30" s="111"/>
      <c r="N30" s="110" t="e">
        <f>M30*F_and_A_Rate</f>
        <v>#NAME?</v>
      </c>
      <c r="O30" s="58">
        <f t="shared" si="0"/>
        <v>0</v>
      </c>
      <c r="P30" s="76" t="e">
        <f>SUM(F30+H30+J30+L30+N30)</f>
        <v>#NAME?</v>
      </c>
      <c r="Q30" s="51"/>
    </row>
    <row r="31" spans="1:23" ht="14.4" x14ac:dyDescent="0.55000000000000004">
      <c r="A31" s="75"/>
      <c r="B31" s="55" t="s">
        <v>93</v>
      </c>
      <c r="C31" s="56"/>
      <c r="D31" s="57" t="s">
        <v>10</v>
      </c>
      <c r="E31" s="87"/>
      <c r="F31" s="113" t="s">
        <v>10</v>
      </c>
      <c r="G31" s="87"/>
      <c r="H31" s="113" t="s">
        <v>10</v>
      </c>
      <c r="I31" s="87"/>
      <c r="J31" s="113" t="s">
        <v>10</v>
      </c>
      <c r="K31" s="87"/>
      <c r="L31" s="113" t="s">
        <v>10</v>
      </c>
      <c r="M31" s="87"/>
      <c r="N31" s="110" t="s">
        <v>10</v>
      </c>
      <c r="O31" s="58">
        <f t="shared" si="0"/>
        <v>0</v>
      </c>
      <c r="P31" s="77" t="s">
        <v>10</v>
      </c>
      <c r="Q31" s="51"/>
    </row>
    <row r="32" spans="1:23" ht="13.5" customHeight="1" x14ac:dyDescent="0.55000000000000004">
      <c r="A32" s="75"/>
      <c r="B32" s="55" t="s">
        <v>73</v>
      </c>
      <c r="C32" s="56"/>
      <c r="D32" s="57"/>
      <c r="E32" s="87"/>
      <c r="F32" s="113" t="e">
        <f>E32*F_and_A_Rate</f>
        <v>#NAME?</v>
      </c>
      <c r="G32" s="87"/>
      <c r="H32" s="113" t="e">
        <f>G32*F_and_A_Rate</f>
        <v>#NAME?</v>
      </c>
      <c r="I32" s="87"/>
      <c r="J32" s="113" t="e">
        <f>I32*F_and_A_Rate</f>
        <v>#NAME?</v>
      </c>
      <c r="K32" s="87"/>
      <c r="L32" s="113" t="e">
        <f>K32*F_and_A_Rate</f>
        <v>#NAME?</v>
      </c>
      <c r="M32" s="111"/>
      <c r="N32" s="110" t="e">
        <f>M32*F_and_A_Rate</f>
        <v>#NAME?</v>
      </c>
      <c r="O32" s="58">
        <f t="shared" si="0"/>
        <v>0</v>
      </c>
      <c r="P32" s="76" t="e">
        <f>SUM(F32+H32+J32+L32+N32)</f>
        <v>#NAME?</v>
      </c>
      <c r="Q32" s="51"/>
    </row>
    <row r="33" spans="1:17" ht="13.5" customHeight="1" x14ac:dyDescent="0.55000000000000004">
      <c r="A33" s="75"/>
      <c r="B33" s="55" t="s">
        <v>90</v>
      </c>
      <c r="C33" s="56"/>
      <c r="D33" s="57"/>
      <c r="E33" s="87"/>
      <c r="F33" s="113" t="e">
        <f>E33*F_and_A_Rate</f>
        <v>#NAME?</v>
      </c>
      <c r="G33" s="87"/>
      <c r="H33" s="113" t="e">
        <f>G33*F_and_A_Rate</f>
        <v>#NAME?</v>
      </c>
      <c r="I33" s="87"/>
      <c r="J33" s="113" t="e">
        <f>I33*F_and_A_Rate</f>
        <v>#NAME?</v>
      </c>
      <c r="K33" s="87"/>
      <c r="L33" s="113" t="e">
        <f>K33*F_and_A_Rate</f>
        <v>#NAME?</v>
      </c>
      <c r="M33" s="111"/>
      <c r="N33" s="110" t="e">
        <f>M33*F_and_A_Rate</f>
        <v>#NAME?</v>
      </c>
      <c r="O33" s="58">
        <f t="shared" si="0"/>
        <v>0</v>
      </c>
      <c r="P33" s="76" t="e">
        <f>SUM(F33+H33+J33+L33+N33)</f>
        <v>#NAME?</v>
      </c>
      <c r="Q33" s="51"/>
    </row>
    <row r="34" spans="1:17" ht="13.5" customHeight="1" x14ac:dyDescent="0.55000000000000004">
      <c r="A34" s="75"/>
      <c r="B34" s="55" t="s">
        <v>94</v>
      </c>
      <c r="C34" s="56"/>
      <c r="D34" s="57"/>
      <c r="E34" s="87"/>
      <c r="F34" s="113" t="e">
        <f>E34*F_and_A_Rate</f>
        <v>#NAME?</v>
      </c>
      <c r="G34" s="87"/>
      <c r="H34" s="113" t="e">
        <f>G34*F_and_A_Rate</f>
        <v>#NAME?</v>
      </c>
      <c r="I34" s="87"/>
      <c r="J34" s="113" t="e">
        <f>I34*F_and_A_Rate</f>
        <v>#NAME?</v>
      </c>
      <c r="K34" s="87"/>
      <c r="L34" s="113" t="e">
        <f>K34*F_and_A_Rate</f>
        <v>#NAME?</v>
      </c>
      <c r="M34" s="111"/>
      <c r="N34" s="110" t="e">
        <f>M34*F_and_A_Rate</f>
        <v>#NAME?</v>
      </c>
      <c r="O34" s="58">
        <f t="shared" si="0"/>
        <v>0</v>
      </c>
      <c r="P34" s="76" t="e">
        <f>SUM(F34+H34+J34+L34+N34)</f>
        <v>#NAME?</v>
      </c>
      <c r="Q34" s="51"/>
    </row>
    <row r="35" spans="1:17" ht="13.5" customHeight="1" x14ac:dyDescent="0.55000000000000004">
      <c r="A35" s="234" t="s">
        <v>97</v>
      </c>
      <c r="B35" s="235"/>
      <c r="C35" s="235"/>
      <c r="D35" s="235"/>
      <c r="E35" s="206">
        <f t="shared" ref="E35:P35" si="1">SUM(E28:E34)</f>
        <v>0</v>
      </c>
      <c r="F35" s="206" t="e">
        <f t="shared" si="1"/>
        <v>#NAME?</v>
      </c>
      <c r="G35" s="206">
        <f t="shared" si="1"/>
        <v>0</v>
      </c>
      <c r="H35" s="206" t="e">
        <f t="shared" si="1"/>
        <v>#NAME?</v>
      </c>
      <c r="I35" s="206">
        <f t="shared" si="1"/>
        <v>0</v>
      </c>
      <c r="J35" s="206" t="e">
        <f t="shared" si="1"/>
        <v>#NAME?</v>
      </c>
      <c r="K35" s="206">
        <f t="shared" si="1"/>
        <v>0</v>
      </c>
      <c r="L35" s="206" t="e">
        <f t="shared" si="1"/>
        <v>#NAME?</v>
      </c>
      <c r="M35" s="206">
        <f t="shared" si="1"/>
        <v>0</v>
      </c>
      <c r="N35" s="206" t="e">
        <f t="shared" si="1"/>
        <v>#NAME?</v>
      </c>
      <c r="O35" s="206">
        <f t="shared" si="1"/>
        <v>0</v>
      </c>
      <c r="P35" s="275" t="e">
        <f t="shared" si="1"/>
        <v>#NAME?</v>
      </c>
      <c r="Q35" s="67"/>
    </row>
    <row r="36" spans="1:17" ht="13.5" customHeight="1" x14ac:dyDescent="0.55000000000000004">
      <c r="A36" s="236"/>
      <c r="B36" s="237"/>
      <c r="C36" s="237"/>
      <c r="D36" s="237"/>
      <c r="E36" s="207"/>
      <c r="F36" s="207"/>
      <c r="G36" s="207"/>
      <c r="H36" s="207"/>
      <c r="I36" s="207"/>
      <c r="J36" s="207"/>
      <c r="K36" s="207"/>
      <c r="L36" s="207"/>
      <c r="M36" s="207"/>
      <c r="N36" s="207"/>
      <c r="O36" s="207"/>
      <c r="P36" s="276"/>
      <c r="Q36" s="67"/>
    </row>
    <row r="37" spans="1:17" ht="13.5" customHeight="1" x14ac:dyDescent="0.55000000000000004">
      <c r="A37" s="255" t="s">
        <v>134</v>
      </c>
      <c r="B37" s="256"/>
      <c r="C37" s="256"/>
      <c r="D37" s="256"/>
      <c r="E37" s="256"/>
      <c r="F37" s="256"/>
      <c r="G37" s="256"/>
      <c r="H37" s="256"/>
      <c r="I37" s="256"/>
      <c r="J37" s="256"/>
      <c r="K37" s="256"/>
      <c r="L37" s="256"/>
      <c r="M37" s="256"/>
      <c r="N37" s="256"/>
      <c r="O37" s="256"/>
      <c r="P37" s="257"/>
    </row>
    <row r="38" spans="1:17" ht="13.5" customHeight="1" x14ac:dyDescent="0.55000000000000004">
      <c r="A38" s="258"/>
      <c r="B38" s="259"/>
      <c r="C38" s="259"/>
      <c r="D38" s="259"/>
      <c r="E38" s="259"/>
      <c r="F38" s="259"/>
      <c r="G38" s="259"/>
      <c r="H38" s="259"/>
      <c r="I38" s="259"/>
      <c r="J38" s="259"/>
      <c r="K38" s="259"/>
      <c r="L38" s="259"/>
      <c r="M38" s="259"/>
      <c r="N38" s="259"/>
      <c r="O38" s="259"/>
      <c r="P38" s="260"/>
    </row>
    <row r="39" spans="1:17" ht="13.5" customHeight="1" x14ac:dyDescent="0.55000000000000004">
      <c r="A39" s="223" t="s">
        <v>75</v>
      </c>
      <c r="B39" s="225" t="s">
        <v>63</v>
      </c>
      <c r="C39" s="225" t="s">
        <v>64</v>
      </c>
      <c r="D39" s="227" t="s">
        <v>71</v>
      </c>
      <c r="E39" s="229" t="s">
        <v>69</v>
      </c>
      <c r="F39" s="229"/>
      <c r="G39" s="227" t="s">
        <v>61</v>
      </c>
      <c r="H39" s="227"/>
      <c r="I39" s="229" t="s">
        <v>65</v>
      </c>
      <c r="J39" s="229"/>
      <c r="K39" s="229" t="s">
        <v>66</v>
      </c>
      <c r="L39" s="229"/>
      <c r="M39" s="229" t="s">
        <v>78</v>
      </c>
      <c r="N39" s="229"/>
      <c r="O39" s="274" t="s">
        <v>76</v>
      </c>
      <c r="P39" s="273" t="s">
        <v>100</v>
      </c>
      <c r="Q39" s="66"/>
    </row>
    <row r="40" spans="1:17" ht="13.5" customHeight="1" x14ac:dyDescent="0.55000000000000004">
      <c r="A40" s="224"/>
      <c r="B40" s="226"/>
      <c r="C40" s="226"/>
      <c r="D40" s="228"/>
      <c r="E40" s="229"/>
      <c r="F40" s="229"/>
      <c r="G40" s="227"/>
      <c r="H40" s="227"/>
      <c r="I40" s="229"/>
      <c r="J40" s="229"/>
      <c r="K40" s="229"/>
      <c r="L40" s="229"/>
      <c r="M40" s="229"/>
      <c r="N40" s="229"/>
      <c r="O40" s="274"/>
      <c r="P40" s="273"/>
      <c r="Q40" s="66"/>
    </row>
    <row r="41" spans="1:17" ht="13.5" customHeight="1" x14ac:dyDescent="0.55000000000000004">
      <c r="A41" s="78"/>
      <c r="B41" s="59"/>
      <c r="C41" s="59"/>
      <c r="D41" s="59"/>
      <c r="E41" s="60" t="s">
        <v>60</v>
      </c>
      <c r="F41" s="60" t="s">
        <v>9</v>
      </c>
      <c r="G41" s="60" t="s">
        <v>60</v>
      </c>
      <c r="H41" s="60" t="s">
        <v>9</v>
      </c>
      <c r="I41" s="60" t="s">
        <v>60</v>
      </c>
      <c r="J41" s="61" t="s">
        <v>9</v>
      </c>
      <c r="K41" s="60" t="s">
        <v>62</v>
      </c>
      <c r="L41" s="60" t="s">
        <v>9</v>
      </c>
      <c r="M41" s="60" t="s">
        <v>60</v>
      </c>
      <c r="N41" s="60" t="s">
        <v>79</v>
      </c>
      <c r="O41" s="274"/>
      <c r="P41" s="273"/>
      <c r="Q41" s="66"/>
    </row>
    <row r="42" spans="1:17" ht="13.5" customHeight="1" x14ac:dyDescent="0.55000000000000004">
      <c r="A42" s="298" t="s">
        <v>20</v>
      </c>
      <c r="B42" s="62" t="s">
        <v>21</v>
      </c>
      <c r="C42" s="56"/>
      <c r="D42" s="297" t="s">
        <v>22</v>
      </c>
      <c r="E42" s="87">
        <v>145000</v>
      </c>
      <c r="F42" s="113" t="e">
        <f>E42*F_and_A_Rate</f>
        <v>#NAME?</v>
      </c>
      <c r="G42" s="87"/>
      <c r="H42" s="113" t="e">
        <f>G42*F_and_A_Rate</f>
        <v>#NAME?</v>
      </c>
      <c r="I42" s="87"/>
      <c r="J42" s="113" t="e">
        <f>I42*F_and_A_Rate</f>
        <v>#NAME?</v>
      </c>
      <c r="K42" s="87"/>
      <c r="L42" s="113" t="e">
        <f>K42*F_and_A_Rate</f>
        <v>#NAME?</v>
      </c>
      <c r="M42" s="87"/>
      <c r="N42" s="113" t="e">
        <f>M42*F_and_A_Rate</f>
        <v>#NAME?</v>
      </c>
      <c r="O42" s="63">
        <f>SUM(E42+G42+I42+K42+M42)</f>
        <v>145000</v>
      </c>
      <c r="P42" s="104" t="e">
        <f>SUM(F42+H42+J42+L42+N42)</f>
        <v>#NAME?</v>
      </c>
      <c r="Q42" s="66"/>
    </row>
    <row r="43" spans="1:17" ht="14.4" x14ac:dyDescent="0.55000000000000004">
      <c r="A43" s="298"/>
      <c r="B43" s="62" t="s">
        <v>24</v>
      </c>
      <c r="C43" s="56"/>
      <c r="D43" s="297"/>
      <c r="E43" s="87">
        <v>51721</v>
      </c>
      <c r="F43" s="113" t="e">
        <f>E43*F_and_A_Rate</f>
        <v>#NAME?</v>
      </c>
      <c r="G43" s="87"/>
      <c r="H43" s="113" t="e">
        <f>G43*F_and_A_Rate</f>
        <v>#NAME?</v>
      </c>
      <c r="I43" s="87"/>
      <c r="J43" s="113" t="e">
        <f>I43*F_and_A_Rate</f>
        <v>#NAME?</v>
      </c>
      <c r="K43" s="87"/>
      <c r="L43" s="113" t="e">
        <f>K43*F_and_A_Rate</f>
        <v>#NAME?</v>
      </c>
      <c r="M43" s="87"/>
      <c r="N43" s="113" t="e">
        <f>M43*F_and_A_Rate</f>
        <v>#NAME?</v>
      </c>
      <c r="O43" s="63">
        <f>SUM(E43+G43+I43+K43+M43)</f>
        <v>51721</v>
      </c>
      <c r="P43" s="104" t="e">
        <f>SUM(F43+H43+J43+L43+N43)</f>
        <v>#NAME?</v>
      </c>
      <c r="Q43" s="66"/>
    </row>
    <row r="44" spans="1:17" ht="15" customHeight="1" x14ac:dyDescent="0.55000000000000004">
      <c r="A44" s="298"/>
      <c r="B44" s="62" t="s">
        <v>92</v>
      </c>
      <c r="C44" s="64"/>
      <c r="D44" s="297"/>
      <c r="E44" s="87"/>
      <c r="F44" s="113" t="s">
        <v>10</v>
      </c>
      <c r="G44" s="87"/>
      <c r="H44" s="113" t="s">
        <v>10</v>
      </c>
      <c r="I44" s="87"/>
      <c r="J44" s="113" t="s">
        <v>10</v>
      </c>
      <c r="K44" s="87"/>
      <c r="L44" s="113" t="s">
        <v>10</v>
      </c>
      <c r="M44" s="87"/>
      <c r="N44" s="113" t="s">
        <v>10</v>
      </c>
      <c r="O44" s="63">
        <f>SUM(E44+G44+I44+K44+M44)</f>
        <v>0</v>
      </c>
      <c r="P44" s="79" t="s">
        <v>10</v>
      </c>
      <c r="Q44" s="66"/>
    </row>
    <row r="45" spans="1:17" ht="14.4" x14ac:dyDescent="0.55000000000000004">
      <c r="A45" s="298"/>
      <c r="B45" s="62" t="s">
        <v>36</v>
      </c>
      <c r="C45" s="56"/>
      <c r="D45" s="297"/>
      <c r="E45" s="87"/>
      <c r="F45" s="113" t="e">
        <f>E45*F_and_A_Rate</f>
        <v>#NAME?</v>
      </c>
      <c r="G45" s="87"/>
      <c r="H45" s="113" t="e">
        <f>G45*F_and_A_Rate</f>
        <v>#NAME?</v>
      </c>
      <c r="I45" s="87"/>
      <c r="J45" s="113" t="e">
        <f>I45*F_and_A_Rate</f>
        <v>#NAME?</v>
      </c>
      <c r="K45" s="87"/>
      <c r="L45" s="113" t="e">
        <f>K45*F_and_A_Rate</f>
        <v>#NAME?</v>
      </c>
      <c r="M45" s="87"/>
      <c r="N45" s="113" t="e">
        <f>M45*F_and_A_Rate</f>
        <v>#NAME?</v>
      </c>
      <c r="O45" s="63">
        <f>SUM(E45+G45+I45+K45+M45)</f>
        <v>0</v>
      </c>
      <c r="P45" s="104" t="e">
        <f>SUM(F45+H45+J45+L45+N45)</f>
        <v>#NAME?</v>
      </c>
      <c r="Q45" s="67"/>
    </row>
    <row r="46" spans="1:17" ht="14.4" x14ac:dyDescent="0.55000000000000004">
      <c r="A46" s="298"/>
      <c r="B46" s="62" t="s">
        <v>91</v>
      </c>
      <c r="C46" s="56"/>
      <c r="D46" s="297"/>
      <c r="E46" s="87"/>
      <c r="F46" s="113" t="e">
        <f>E46*F_and_A_Rate</f>
        <v>#NAME?</v>
      </c>
      <c r="G46" s="87"/>
      <c r="H46" s="113" t="e">
        <f>G46*F_and_A_Rate</f>
        <v>#NAME?</v>
      </c>
      <c r="I46" s="87"/>
      <c r="J46" s="113" t="e">
        <f>I46*F_and_A_Rate</f>
        <v>#NAME?</v>
      </c>
      <c r="K46" s="87"/>
      <c r="L46" s="113" t="e">
        <f>K46*F_and_A_Rate</f>
        <v>#NAME?</v>
      </c>
      <c r="M46" s="87"/>
      <c r="N46" s="113" t="e">
        <f>M46*F_and_A_Rate</f>
        <v>#NAME?</v>
      </c>
      <c r="O46" s="63">
        <f>SUM(E46+G46+I46+K46+M46)</f>
        <v>0</v>
      </c>
      <c r="P46" s="104" t="e">
        <f>SUM(F46+H46+J46+L46+N46)</f>
        <v>#NAME?</v>
      </c>
      <c r="Q46" s="66"/>
    </row>
    <row r="47" spans="1:17" ht="14.4" x14ac:dyDescent="0.55000000000000004">
      <c r="A47" s="298"/>
      <c r="B47" s="62" t="s">
        <v>34</v>
      </c>
      <c r="C47" s="64"/>
      <c r="D47" s="297"/>
      <c r="E47" s="87"/>
      <c r="F47" s="113" t="e">
        <f>E47*F_and_A_Rate</f>
        <v>#NAME?</v>
      </c>
      <c r="G47" s="87"/>
      <c r="H47" s="113" t="e">
        <f>G47*F_and_A_Rate</f>
        <v>#NAME?</v>
      </c>
      <c r="I47" s="87"/>
      <c r="J47" s="113" t="e">
        <f>I47*F_and_A_Rate</f>
        <v>#NAME?</v>
      </c>
      <c r="K47" s="87"/>
      <c r="L47" s="113" t="e">
        <f>K47*F_and_A_Rate</f>
        <v>#NAME?</v>
      </c>
      <c r="M47" s="87"/>
      <c r="N47" s="113" t="e">
        <f>M47*F_and_A_Rate</f>
        <v>#NAME?</v>
      </c>
      <c r="O47" s="63">
        <f>SUM(E47+G47+I47+K47+M47)</f>
        <v>0</v>
      </c>
      <c r="P47" s="104" t="e">
        <f>SUM(F47+H47+J47+L47+N47)</f>
        <v>#NAME?</v>
      </c>
      <c r="Q47" s="66"/>
    </row>
    <row r="48" spans="1:17" ht="14.7" thickBot="1" x14ac:dyDescent="0.6">
      <c r="A48" s="298"/>
      <c r="B48" s="62" t="s">
        <v>30</v>
      </c>
      <c r="C48" s="64"/>
      <c r="D48" s="297"/>
      <c r="E48" s="87"/>
      <c r="F48" s="113" t="e">
        <f>E48*F_and_A_Rate</f>
        <v>#NAME?</v>
      </c>
      <c r="G48" s="87"/>
      <c r="H48" s="113" t="e">
        <f>G48*F_and_A_Rate</f>
        <v>#NAME?</v>
      </c>
      <c r="I48" s="87"/>
      <c r="J48" s="113" t="e">
        <f>I48*F_and_A_Rate</f>
        <v>#NAME?</v>
      </c>
      <c r="K48" s="87"/>
      <c r="L48" s="113" t="e">
        <f>K48*F_and_A_Rate</f>
        <v>#NAME?</v>
      </c>
      <c r="M48" s="87"/>
      <c r="N48" s="113" t="e">
        <f>M48*F_and_A_Rate</f>
        <v>#NAME?</v>
      </c>
      <c r="O48" s="63">
        <f>SUM(E48+G48+I48+K48+M48)</f>
        <v>0</v>
      </c>
      <c r="P48" s="104" t="e">
        <f>SUM(F48+H48+J48+L48+N48)</f>
        <v>#NAME?</v>
      </c>
      <c r="Q48" s="66"/>
    </row>
    <row r="49" spans="1:17" ht="14.4" x14ac:dyDescent="0.55000000000000004">
      <c r="A49" s="249" t="s">
        <v>98</v>
      </c>
      <c r="B49" s="250"/>
      <c r="C49" s="250"/>
      <c r="D49" s="250"/>
      <c r="E49" s="253">
        <f t="shared" ref="E49:J49" si="2">SUM(E42:E48)</f>
        <v>196721</v>
      </c>
      <c r="F49" s="253" t="e">
        <f t="shared" si="2"/>
        <v>#NAME?</v>
      </c>
      <c r="G49" s="253">
        <f t="shared" si="2"/>
        <v>0</v>
      </c>
      <c r="H49" s="253" t="e">
        <f t="shared" si="2"/>
        <v>#NAME?</v>
      </c>
      <c r="I49" s="253">
        <f t="shared" si="2"/>
        <v>0</v>
      </c>
      <c r="J49" s="253" t="e">
        <f t="shared" si="2"/>
        <v>#NAME?</v>
      </c>
      <c r="K49" s="253">
        <f t="shared" ref="K49:P49" si="3">SUM(K42:K48)</f>
        <v>0</v>
      </c>
      <c r="L49" s="253" t="e">
        <f t="shared" si="3"/>
        <v>#NAME?</v>
      </c>
      <c r="M49" s="253">
        <f t="shared" si="3"/>
        <v>0</v>
      </c>
      <c r="N49" s="253" t="e">
        <f t="shared" si="3"/>
        <v>#NAME?</v>
      </c>
      <c r="O49" s="323">
        <f t="shared" si="3"/>
        <v>196721</v>
      </c>
      <c r="P49" s="275" t="e">
        <f t="shared" si="3"/>
        <v>#NAME?</v>
      </c>
      <c r="Q49" s="67"/>
    </row>
    <row r="50" spans="1:17" ht="14.7" thickBot="1" x14ac:dyDescent="0.6">
      <c r="A50" s="251"/>
      <c r="B50" s="252"/>
      <c r="C50" s="252"/>
      <c r="D50" s="252"/>
      <c r="E50" s="254"/>
      <c r="F50" s="254"/>
      <c r="G50" s="254"/>
      <c r="H50" s="254"/>
      <c r="I50" s="254"/>
      <c r="J50" s="254"/>
      <c r="K50" s="254"/>
      <c r="L50" s="254"/>
      <c r="M50" s="254"/>
      <c r="N50" s="254"/>
      <c r="O50" s="324"/>
      <c r="P50" s="322"/>
      <c r="Q50" s="66"/>
    </row>
    <row r="51" spans="1:17" ht="14.4" x14ac:dyDescent="0.55000000000000004">
      <c r="A51" s="70"/>
      <c r="B51" s="70"/>
      <c r="C51" s="70"/>
      <c r="D51" s="70"/>
      <c r="E51" s="69"/>
      <c r="F51" s="69"/>
      <c r="G51" s="69"/>
      <c r="H51" s="69"/>
      <c r="I51" s="69"/>
      <c r="J51" s="69"/>
      <c r="K51" s="69"/>
      <c r="L51" s="69"/>
      <c r="M51" s="69"/>
      <c r="N51" s="65"/>
      <c r="O51" s="71"/>
      <c r="P51" s="101"/>
    </row>
    <row r="52" spans="1:17" ht="24" customHeight="1" x14ac:dyDescent="0.55000000000000004">
      <c r="A52" s="293" t="s">
        <v>118</v>
      </c>
      <c r="B52" s="294"/>
      <c r="C52" s="294"/>
      <c r="D52" s="294"/>
      <c r="E52" s="294"/>
      <c r="F52" s="294"/>
      <c r="G52" s="294"/>
      <c r="H52" s="294"/>
      <c r="I52" s="294"/>
      <c r="J52" s="294"/>
      <c r="K52" s="294"/>
      <c r="L52" s="294"/>
      <c r="M52" s="294"/>
      <c r="N52" s="294"/>
      <c r="O52" s="287" t="e">
        <f>O35+P35+O49+P49</f>
        <v>#NAME?</v>
      </c>
      <c r="P52" s="287"/>
    </row>
    <row r="53" spans="1:17" ht="24" customHeight="1" x14ac:dyDescent="0.55000000000000004">
      <c r="A53" s="120"/>
      <c r="B53" s="121"/>
      <c r="C53" s="121"/>
      <c r="D53" s="121"/>
      <c r="E53" s="121"/>
      <c r="F53" s="289" t="s">
        <v>130</v>
      </c>
      <c r="G53" s="290"/>
      <c r="H53" s="290"/>
      <c r="I53" s="290"/>
      <c r="J53" s="290"/>
      <c r="K53" s="290"/>
      <c r="L53" s="290"/>
      <c r="M53" s="290"/>
      <c r="N53" s="290"/>
      <c r="O53" s="287">
        <f>+(I18)</f>
        <v>0</v>
      </c>
      <c r="P53" s="288"/>
    </row>
    <row r="54" spans="1:17" ht="24" customHeight="1" x14ac:dyDescent="0.55000000000000004">
      <c r="A54" s="295" t="s">
        <v>89</v>
      </c>
      <c r="B54" s="296"/>
      <c r="C54" s="296"/>
      <c r="D54" s="296"/>
      <c r="E54" s="296"/>
      <c r="F54" s="296"/>
      <c r="G54" s="296"/>
      <c r="H54" s="296"/>
      <c r="I54" s="296"/>
      <c r="J54" s="296"/>
      <c r="K54" s="296"/>
      <c r="L54" s="296"/>
      <c r="M54" s="296"/>
      <c r="N54" s="296"/>
      <c r="O54" s="287">
        <f>I16</f>
        <v>300000</v>
      </c>
      <c r="P54" s="287"/>
    </row>
    <row r="55" spans="1:17" ht="24" customHeight="1" x14ac:dyDescent="0.55000000000000004">
      <c r="A55" s="245" t="s">
        <v>132</v>
      </c>
      <c r="B55" s="246"/>
      <c r="C55" s="246"/>
      <c r="D55" s="246"/>
      <c r="E55" s="246"/>
      <c r="F55" s="246"/>
      <c r="G55" s="246"/>
      <c r="H55" s="246"/>
      <c r="I55" s="246"/>
      <c r="J55" s="246"/>
      <c r="K55" s="246"/>
      <c r="L55" s="246"/>
      <c r="M55" s="246"/>
      <c r="N55" s="246"/>
      <c r="O55" s="282" t="e">
        <f>(O52+O53)-O54</f>
        <v>#NAME?</v>
      </c>
      <c r="P55" s="282"/>
    </row>
    <row r="56" spans="1:17" ht="15.75" customHeight="1" x14ac:dyDescent="0.55000000000000004">
      <c r="A56" s="101"/>
      <c r="B56" s="101"/>
      <c r="C56" s="101"/>
      <c r="D56" s="101"/>
      <c r="E56" s="101"/>
      <c r="F56" s="101"/>
      <c r="G56" s="101"/>
      <c r="H56" s="101"/>
      <c r="I56" s="101"/>
      <c r="J56" s="101"/>
      <c r="K56" s="101"/>
      <c r="L56" s="101"/>
      <c r="M56" s="101"/>
      <c r="N56" s="101"/>
      <c r="O56" s="101"/>
      <c r="P56" s="101"/>
    </row>
    <row r="57" spans="1:17" ht="15.75" customHeight="1" x14ac:dyDescent="0.55000000000000004"/>
    <row r="58" spans="1:17" ht="15.75" customHeight="1" x14ac:dyDescent="0.55000000000000004"/>
    <row r="59" spans="1:17" ht="15.75" customHeight="1" x14ac:dyDescent="0.55000000000000004"/>
    <row r="60" spans="1:17" ht="15.75" customHeight="1" x14ac:dyDescent="0.55000000000000004">
      <c r="B60" s="242"/>
      <c r="C60" s="243"/>
      <c r="D60" s="243"/>
      <c r="E60" s="243"/>
      <c r="F60" s="243"/>
      <c r="G60" s="243"/>
      <c r="H60" s="243"/>
    </row>
    <row r="61" spans="1:17" ht="15.75" customHeight="1" x14ac:dyDescent="0.55000000000000004"/>
    <row r="62" spans="1:17" ht="15.75" customHeight="1" x14ac:dyDescent="0.55000000000000004"/>
    <row r="63" spans="1:17" ht="15.75" customHeight="1" x14ac:dyDescent="0.55000000000000004"/>
    <row r="64" spans="1:17" ht="15.75" customHeight="1" x14ac:dyDescent="0.55000000000000004"/>
    <row r="65" ht="15.75" customHeight="1" x14ac:dyDescent="0.55000000000000004"/>
    <row r="66" ht="15.75" customHeight="1" x14ac:dyDescent="0.55000000000000004"/>
    <row r="67" ht="15.75" customHeight="1" x14ac:dyDescent="0.55000000000000004"/>
    <row r="68" ht="15.75" customHeight="1" x14ac:dyDescent="0.55000000000000004"/>
    <row r="69" ht="15.75" customHeight="1" x14ac:dyDescent="0.55000000000000004"/>
    <row r="70" ht="15.75" customHeight="1" x14ac:dyDescent="0.55000000000000004"/>
    <row r="71" ht="15.75" customHeight="1" x14ac:dyDescent="0.55000000000000004"/>
    <row r="72" ht="15.75" customHeight="1" x14ac:dyDescent="0.55000000000000004"/>
    <row r="73" ht="15.75" customHeight="1" x14ac:dyDescent="0.55000000000000004"/>
    <row r="74" ht="15.75" customHeight="1" x14ac:dyDescent="0.55000000000000004"/>
    <row r="75" ht="15.75" customHeight="1" x14ac:dyDescent="0.55000000000000004"/>
    <row r="76" ht="15.75" customHeight="1" x14ac:dyDescent="0.55000000000000004"/>
    <row r="77" ht="15.75" customHeight="1" x14ac:dyDescent="0.55000000000000004"/>
    <row r="78" ht="15.75" customHeight="1" x14ac:dyDescent="0.55000000000000004"/>
    <row r="79" ht="15.75" customHeight="1" x14ac:dyDescent="0.55000000000000004"/>
    <row r="80" ht="15.75" customHeight="1" x14ac:dyDescent="0.55000000000000004"/>
    <row r="81" ht="15.75" customHeight="1" x14ac:dyDescent="0.55000000000000004"/>
    <row r="82" ht="15.75" customHeight="1" x14ac:dyDescent="0.55000000000000004"/>
    <row r="83" ht="15.75" customHeight="1" x14ac:dyDescent="0.55000000000000004"/>
    <row r="84" ht="15.75" customHeight="1" x14ac:dyDescent="0.55000000000000004"/>
    <row r="85" ht="15.75" customHeight="1" x14ac:dyDescent="0.55000000000000004"/>
    <row r="86" ht="15.75" customHeight="1" x14ac:dyDescent="0.55000000000000004"/>
    <row r="87" ht="15.75" customHeight="1" x14ac:dyDescent="0.55000000000000004"/>
    <row r="88" ht="15.75" customHeight="1" x14ac:dyDescent="0.55000000000000004"/>
    <row r="89" ht="15.75" customHeight="1" x14ac:dyDescent="0.55000000000000004"/>
    <row r="90" ht="15.75" customHeight="1" x14ac:dyDescent="0.55000000000000004"/>
    <row r="91" ht="15.75" customHeight="1" x14ac:dyDescent="0.55000000000000004"/>
    <row r="92" ht="15.75" customHeight="1" x14ac:dyDescent="0.55000000000000004"/>
    <row r="93" ht="15.75" customHeight="1" x14ac:dyDescent="0.55000000000000004"/>
    <row r="94" ht="15.75" customHeight="1" x14ac:dyDescent="0.55000000000000004"/>
    <row r="95" ht="15.75" customHeight="1" x14ac:dyDescent="0.55000000000000004"/>
    <row r="96" ht="15.75" customHeight="1" x14ac:dyDescent="0.55000000000000004"/>
    <row r="97" ht="15.75" customHeight="1" x14ac:dyDescent="0.55000000000000004"/>
    <row r="98" ht="15.75" customHeight="1" x14ac:dyDescent="0.55000000000000004"/>
    <row r="99" ht="15.75" customHeight="1" x14ac:dyDescent="0.55000000000000004"/>
    <row r="100" ht="15.75" customHeight="1" x14ac:dyDescent="0.55000000000000004"/>
    <row r="101" ht="15.75" customHeight="1" x14ac:dyDescent="0.55000000000000004"/>
    <row r="102" ht="15.75" customHeight="1" x14ac:dyDescent="0.55000000000000004"/>
    <row r="103" ht="15.75" customHeight="1" x14ac:dyDescent="0.55000000000000004"/>
    <row r="104" ht="15.75" customHeight="1" x14ac:dyDescent="0.55000000000000004"/>
    <row r="105" ht="15.75" customHeight="1" x14ac:dyDescent="0.55000000000000004"/>
    <row r="106" ht="15.75" customHeight="1" x14ac:dyDescent="0.55000000000000004"/>
    <row r="107" ht="15.75" customHeight="1" x14ac:dyDescent="0.55000000000000004"/>
    <row r="108" ht="15.75" customHeight="1" x14ac:dyDescent="0.55000000000000004"/>
    <row r="109" ht="15.75" customHeight="1" x14ac:dyDescent="0.55000000000000004"/>
    <row r="110" ht="15.75" customHeight="1" x14ac:dyDescent="0.55000000000000004"/>
    <row r="111" ht="15.75" customHeight="1" x14ac:dyDescent="0.55000000000000004"/>
    <row r="112" ht="15.75" customHeight="1" x14ac:dyDescent="0.55000000000000004"/>
    <row r="113" ht="15.75" customHeight="1" x14ac:dyDescent="0.55000000000000004"/>
    <row r="114" ht="15.75" customHeight="1" x14ac:dyDescent="0.55000000000000004"/>
    <row r="115" ht="15.75" customHeight="1" x14ac:dyDescent="0.55000000000000004"/>
    <row r="116" ht="15.75" customHeight="1" x14ac:dyDescent="0.55000000000000004"/>
    <row r="117" ht="15.75" customHeight="1" x14ac:dyDescent="0.55000000000000004"/>
    <row r="118" ht="15.75" customHeight="1" x14ac:dyDescent="0.55000000000000004"/>
    <row r="119" ht="15.75" customHeight="1" x14ac:dyDescent="0.55000000000000004"/>
    <row r="120" ht="15.75" customHeight="1" x14ac:dyDescent="0.55000000000000004"/>
    <row r="121" ht="15.75" customHeight="1" x14ac:dyDescent="0.55000000000000004"/>
    <row r="122" ht="15.75" customHeight="1" x14ac:dyDescent="0.55000000000000004"/>
    <row r="123" ht="15.75" customHeight="1" x14ac:dyDescent="0.55000000000000004"/>
    <row r="124" ht="15.75" customHeight="1" x14ac:dyDescent="0.55000000000000004"/>
    <row r="125" ht="15.75" customHeight="1" x14ac:dyDescent="0.55000000000000004"/>
    <row r="126" ht="15.75" customHeight="1" x14ac:dyDescent="0.55000000000000004"/>
    <row r="127" ht="15.75" customHeight="1" x14ac:dyDescent="0.55000000000000004"/>
    <row r="128" ht="15.75" customHeight="1" x14ac:dyDescent="0.55000000000000004"/>
    <row r="129" ht="15.75" customHeight="1" x14ac:dyDescent="0.55000000000000004"/>
    <row r="130" ht="15.75" customHeight="1" x14ac:dyDescent="0.55000000000000004"/>
    <row r="131" ht="15.75" customHeight="1" x14ac:dyDescent="0.55000000000000004"/>
    <row r="132" ht="15.75" customHeight="1" x14ac:dyDescent="0.55000000000000004"/>
    <row r="133" ht="15.75" customHeight="1" x14ac:dyDescent="0.55000000000000004"/>
    <row r="134" ht="15.75" customHeight="1" x14ac:dyDescent="0.55000000000000004"/>
    <row r="135" ht="15.75" customHeight="1" x14ac:dyDescent="0.55000000000000004"/>
    <row r="136" ht="15.75" customHeight="1" x14ac:dyDescent="0.55000000000000004"/>
    <row r="137" ht="15.75" customHeight="1" x14ac:dyDescent="0.55000000000000004"/>
    <row r="138" ht="15.75" customHeight="1" x14ac:dyDescent="0.55000000000000004"/>
    <row r="139" ht="15.75" customHeight="1" x14ac:dyDescent="0.55000000000000004"/>
    <row r="140" ht="15.75" customHeight="1" x14ac:dyDescent="0.55000000000000004"/>
    <row r="141" ht="15.75" customHeight="1" x14ac:dyDescent="0.55000000000000004"/>
    <row r="142" ht="15.75" customHeight="1" x14ac:dyDescent="0.55000000000000004"/>
    <row r="143" ht="15.75" customHeight="1" x14ac:dyDescent="0.55000000000000004"/>
    <row r="144" ht="15.75" customHeight="1" x14ac:dyDescent="0.55000000000000004"/>
    <row r="145" ht="15.75" customHeight="1" x14ac:dyDescent="0.55000000000000004"/>
    <row r="146" ht="15.75" customHeight="1" x14ac:dyDescent="0.55000000000000004"/>
    <row r="147" ht="15.75" customHeight="1" x14ac:dyDescent="0.55000000000000004"/>
    <row r="148" ht="15.75" customHeight="1" x14ac:dyDescent="0.55000000000000004"/>
    <row r="149" ht="15.75" customHeight="1" x14ac:dyDescent="0.55000000000000004"/>
    <row r="150" ht="15.75" customHeight="1" x14ac:dyDescent="0.55000000000000004"/>
    <row r="151" ht="15.75" customHeight="1" x14ac:dyDescent="0.55000000000000004"/>
    <row r="152" ht="15.75" customHeight="1" x14ac:dyDescent="0.55000000000000004"/>
    <row r="153" ht="15.75" customHeight="1" x14ac:dyDescent="0.55000000000000004"/>
    <row r="154" ht="15.75" customHeight="1" x14ac:dyDescent="0.55000000000000004"/>
    <row r="155" ht="15.75" customHeight="1" x14ac:dyDescent="0.55000000000000004"/>
    <row r="156" ht="15.75" customHeight="1" x14ac:dyDescent="0.55000000000000004"/>
    <row r="157" ht="15.75" customHeight="1" x14ac:dyDescent="0.55000000000000004"/>
    <row r="158" ht="15.75" customHeight="1" x14ac:dyDescent="0.55000000000000004"/>
    <row r="159" ht="15.75" customHeight="1" x14ac:dyDescent="0.55000000000000004"/>
    <row r="160" ht="15.75" customHeight="1" x14ac:dyDescent="0.55000000000000004"/>
    <row r="161" ht="15.75" customHeight="1" x14ac:dyDescent="0.55000000000000004"/>
    <row r="162" ht="15.75" customHeight="1" x14ac:dyDescent="0.55000000000000004"/>
    <row r="163" ht="15.75" customHeight="1" x14ac:dyDescent="0.55000000000000004"/>
    <row r="164" ht="15.75" customHeight="1" x14ac:dyDescent="0.55000000000000004"/>
    <row r="165" ht="15.75" customHeight="1" x14ac:dyDescent="0.55000000000000004"/>
    <row r="166" ht="15.75" customHeight="1" x14ac:dyDescent="0.55000000000000004"/>
    <row r="167" ht="15.75" customHeight="1" x14ac:dyDescent="0.55000000000000004"/>
    <row r="168" ht="15.75" customHeight="1" x14ac:dyDescent="0.55000000000000004"/>
    <row r="169" ht="15.75" customHeight="1" x14ac:dyDescent="0.55000000000000004"/>
    <row r="170" ht="15.75" customHeight="1" x14ac:dyDescent="0.55000000000000004"/>
    <row r="171" ht="15.75" customHeight="1" x14ac:dyDescent="0.55000000000000004"/>
    <row r="172" ht="15.75" customHeight="1" x14ac:dyDescent="0.55000000000000004"/>
    <row r="173" ht="15.75" customHeight="1" x14ac:dyDescent="0.55000000000000004"/>
    <row r="174" ht="15.75" customHeight="1" x14ac:dyDescent="0.55000000000000004"/>
    <row r="175" ht="15.75" customHeight="1" x14ac:dyDescent="0.55000000000000004"/>
    <row r="176" ht="15.75" customHeight="1" x14ac:dyDescent="0.55000000000000004"/>
    <row r="177" ht="15.75" customHeight="1" x14ac:dyDescent="0.55000000000000004"/>
    <row r="178" ht="15.75" customHeight="1" x14ac:dyDescent="0.55000000000000004"/>
    <row r="179" ht="15.75" customHeight="1" x14ac:dyDescent="0.55000000000000004"/>
    <row r="180" ht="15.75" customHeight="1" x14ac:dyDescent="0.55000000000000004"/>
    <row r="181" ht="15.75" customHeight="1" x14ac:dyDescent="0.55000000000000004"/>
    <row r="182" ht="15.75" customHeight="1" x14ac:dyDescent="0.55000000000000004"/>
    <row r="183" ht="15.75" customHeight="1" x14ac:dyDescent="0.55000000000000004"/>
    <row r="184" ht="15.75" customHeight="1" x14ac:dyDescent="0.55000000000000004"/>
    <row r="185" ht="15.75" customHeight="1" x14ac:dyDescent="0.55000000000000004"/>
    <row r="186" ht="15.75" customHeight="1" x14ac:dyDescent="0.55000000000000004"/>
    <row r="187" ht="15.75" customHeight="1" x14ac:dyDescent="0.55000000000000004"/>
    <row r="188" ht="15.75" customHeight="1" x14ac:dyDescent="0.55000000000000004"/>
    <row r="189" ht="15.75" customHeight="1" x14ac:dyDescent="0.55000000000000004"/>
    <row r="190" ht="15.75" customHeight="1" x14ac:dyDescent="0.55000000000000004"/>
    <row r="191" ht="15.75" customHeight="1" x14ac:dyDescent="0.55000000000000004"/>
    <row r="192" ht="15.75" customHeight="1" x14ac:dyDescent="0.55000000000000004"/>
    <row r="193" ht="15.75" customHeight="1" x14ac:dyDescent="0.55000000000000004"/>
    <row r="194" ht="15.75" customHeight="1" x14ac:dyDescent="0.55000000000000004"/>
    <row r="195" ht="15.75" customHeight="1" x14ac:dyDescent="0.55000000000000004"/>
    <row r="196" ht="15.75" customHeight="1" x14ac:dyDescent="0.55000000000000004"/>
    <row r="197" ht="15.75" customHeight="1" x14ac:dyDescent="0.55000000000000004"/>
    <row r="198" ht="15.75" customHeight="1" x14ac:dyDescent="0.55000000000000004"/>
    <row r="199" ht="15.75" customHeight="1" x14ac:dyDescent="0.55000000000000004"/>
    <row r="200" ht="15.75" customHeight="1" x14ac:dyDescent="0.55000000000000004"/>
    <row r="201" ht="15.75" customHeight="1" x14ac:dyDescent="0.55000000000000004"/>
    <row r="202" ht="15.75" customHeight="1" x14ac:dyDescent="0.55000000000000004"/>
    <row r="203" ht="15.75" customHeight="1" x14ac:dyDescent="0.55000000000000004"/>
    <row r="204" ht="15.75" customHeight="1" x14ac:dyDescent="0.55000000000000004"/>
    <row r="205" ht="15.75" customHeight="1" x14ac:dyDescent="0.55000000000000004"/>
    <row r="206" ht="15.75" customHeight="1" x14ac:dyDescent="0.55000000000000004"/>
    <row r="207" ht="15.75" customHeight="1" x14ac:dyDescent="0.55000000000000004"/>
    <row r="208" ht="15.75" customHeight="1" x14ac:dyDescent="0.55000000000000004"/>
    <row r="209" ht="15.75" customHeight="1" x14ac:dyDescent="0.55000000000000004"/>
    <row r="210" ht="15.75" customHeight="1" x14ac:dyDescent="0.55000000000000004"/>
    <row r="211" ht="15.75" customHeight="1" x14ac:dyDescent="0.55000000000000004"/>
    <row r="212" ht="15.75" customHeight="1" x14ac:dyDescent="0.55000000000000004"/>
    <row r="213" ht="15.75" customHeight="1" x14ac:dyDescent="0.55000000000000004"/>
    <row r="214" ht="15.75" customHeight="1" x14ac:dyDescent="0.55000000000000004"/>
    <row r="215" ht="15.75" customHeight="1" x14ac:dyDescent="0.55000000000000004"/>
    <row r="216" ht="15.75" customHeight="1" x14ac:dyDescent="0.55000000000000004"/>
    <row r="217" ht="15.75" customHeight="1" x14ac:dyDescent="0.55000000000000004"/>
    <row r="218" ht="15.75" customHeight="1" x14ac:dyDescent="0.55000000000000004"/>
    <row r="219" ht="15.75" customHeight="1" x14ac:dyDescent="0.55000000000000004"/>
    <row r="220" ht="15.75" customHeight="1" x14ac:dyDescent="0.55000000000000004"/>
    <row r="221" ht="15.75" customHeight="1" x14ac:dyDescent="0.55000000000000004"/>
    <row r="222" ht="15.75" customHeight="1" x14ac:dyDescent="0.55000000000000004"/>
    <row r="223" ht="15.75" customHeight="1" x14ac:dyDescent="0.55000000000000004"/>
    <row r="224" ht="15.75" customHeight="1" x14ac:dyDescent="0.55000000000000004"/>
    <row r="225" ht="15.75" customHeight="1" x14ac:dyDescent="0.55000000000000004"/>
    <row r="226" ht="15.75" customHeight="1" x14ac:dyDescent="0.55000000000000004"/>
    <row r="227" ht="15.75" customHeight="1" x14ac:dyDescent="0.55000000000000004"/>
    <row r="228" ht="15.75" customHeight="1" x14ac:dyDescent="0.55000000000000004"/>
    <row r="229" ht="15.75" customHeight="1" x14ac:dyDescent="0.55000000000000004"/>
    <row r="230" ht="15.75" customHeight="1" x14ac:dyDescent="0.55000000000000004"/>
    <row r="231" ht="15.75" customHeight="1" x14ac:dyDescent="0.55000000000000004"/>
    <row r="232" ht="15.75" customHeight="1" x14ac:dyDescent="0.55000000000000004"/>
    <row r="233" ht="15.75" customHeight="1" x14ac:dyDescent="0.55000000000000004"/>
    <row r="234" ht="15.75" customHeight="1" x14ac:dyDescent="0.55000000000000004"/>
    <row r="235" ht="15.75" customHeight="1" x14ac:dyDescent="0.55000000000000004"/>
    <row r="236" ht="15.75" customHeight="1" x14ac:dyDescent="0.55000000000000004"/>
    <row r="237" ht="15.75" customHeight="1" x14ac:dyDescent="0.55000000000000004"/>
    <row r="238" ht="15.75" customHeight="1" x14ac:dyDescent="0.55000000000000004"/>
    <row r="239" ht="15.75" customHeight="1" x14ac:dyDescent="0.55000000000000004"/>
    <row r="240" ht="15.75" customHeight="1" x14ac:dyDescent="0.55000000000000004"/>
    <row r="241" ht="15.75" customHeight="1" x14ac:dyDescent="0.55000000000000004"/>
    <row r="242" ht="15.75" customHeight="1" x14ac:dyDescent="0.55000000000000004"/>
    <row r="243" ht="15.75" customHeight="1" x14ac:dyDescent="0.55000000000000004"/>
    <row r="244" ht="15.75" customHeight="1" x14ac:dyDescent="0.55000000000000004"/>
    <row r="245" ht="15.75" customHeight="1" x14ac:dyDescent="0.55000000000000004"/>
    <row r="246" ht="15.75" customHeight="1" x14ac:dyDescent="0.55000000000000004"/>
    <row r="247" ht="15.75" customHeight="1" x14ac:dyDescent="0.55000000000000004"/>
    <row r="248" ht="15.75" customHeight="1" x14ac:dyDescent="0.55000000000000004"/>
    <row r="249" ht="15.75" customHeight="1" x14ac:dyDescent="0.55000000000000004"/>
    <row r="250" ht="15.75" customHeight="1" x14ac:dyDescent="0.55000000000000004"/>
    <row r="251" ht="15.75" customHeight="1" x14ac:dyDescent="0.55000000000000004"/>
    <row r="252" ht="15.75" customHeight="1" x14ac:dyDescent="0.55000000000000004"/>
    <row r="253" ht="15.75" customHeight="1" x14ac:dyDescent="0.55000000000000004"/>
    <row r="254" ht="15.75" customHeight="1" x14ac:dyDescent="0.55000000000000004"/>
    <row r="255" ht="15.75" customHeight="1" x14ac:dyDescent="0.55000000000000004"/>
    <row r="256" ht="15.75" customHeight="1" x14ac:dyDescent="0.55000000000000004"/>
    <row r="257" ht="15.75" customHeight="1" x14ac:dyDescent="0.55000000000000004"/>
    <row r="258" ht="15.75" customHeight="1" x14ac:dyDescent="0.55000000000000004"/>
    <row r="259" ht="15.75" customHeight="1" x14ac:dyDescent="0.55000000000000004"/>
    <row r="260" ht="15.75" customHeight="1" x14ac:dyDescent="0.55000000000000004"/>
    <row r="261" ht="15.75" customHeight="1" x14ac:dyDescent="0.55000000000000004"/>
    <row r="262" ht="15.75" customHeight="1" x14ac:dyDescent="0.55000000000000004"/>
    <row r="263" ht="15.75" customHeight="1" x14ac:dyDescent="0.55000000000000004"/>
    <row r="264" ht="15.75" customHeight="1" x14ac:dyDescent="0.55000000000000004"/>
    <row r="265" ht="15.75" customHeight="1" x14ac:dyDescent="0.55000000000000004"/>
    <row r="266" ht="15.75" customHeight="1" x14ac:dyDescent="0.55000000000000004"/>
    <row r="267" ht="15.75" customHeight="1" x14ac:dyDescent="0.55000000000000004"/>
    <row r="268" ht="15.75" customHeight="1" x14ac:dyDescent="0.55000000000000004"/>
    <row r="269" ht="15.75" customHeight="1" x14ac:dyDescent="0.55000000000000004"/>
    <row r="270" ht="15.75" customHeight="1" x14ac:dyDescent="0.55000000000000004"/>
    <row r="271" ht="15.75" customHeight="1" x14ac:dyDescent="0.55000000000000004"/>
    <row r="272" ht="15.75" customHeight="1" x14ac:dyDescent="0.55000000000000004"/>
    <row r="273" ht="15.75" customHeight="1" x14ac:dyDescent="0.55000000000000004"/>
    <row r="274" ht="15.75" customHeight="1" x14ac:dyDescent="0.55000000000000004"/>
    <row r="275" ht="15.75" customHeight="1" x14ac:dyDescent="0.55000000000000004"/>
    <row r="276" ht="15.75" customHeight="1" x14ac:dyDescent="0.55000000000000004"/>
    <row r="277" ht="15.75" customHeight="1" x14ac:dyDescent="0.55000000000000004"/>
    <row r="278" ht="15.75" customHeight="1" x14ac:dyDescent="0.55000000000000004"/>
    <row r="279" ht="15.75" customHeight="1" x14ac:dyDescent="0.55000000000000004"/>
    <row r="280" ht="15.75" customHeight="1" x14ac:dyDescent="0.55000000000000004"/>
    <row r="281" ht="15.75" customHeight="1" x14ac:dyDescent="0.55000000000000004"/>
    <row r="282" ht="15.75" customHeight="1" x14ac:dyDescent="0.55000000000000004"/>
    <row r="283" ht="15.75" customHeight="1" x14ac:dyDescent="0.55000000000000004"/>
    <row r="284" ht="15.75" customHeight="1" x14ac:dyDescent="0.55000000000000004"/>
    <row r="285" ht="15.75" customHeight="1" x14ac:dyDescent="0.55000000000000004"/>
    <row r="286" ht="15.75" customHeight="1" x14ac:dyDescent="0.55000000000000004"/>
    <row r="287" ht="15.75" customHeight="1" x14ac:dyDescent="0.55000000000000004"/>
    <row r="288" ht="15.75" customHeight="1" x14ac:dyDescent="0.55000000000000004"/>
    <row r="289" ht="15.75" customHeight="1" x14ac:dyDescent="0.55000000000000004"/>
    <row r="290" ht="15.75" customHeight="1" x14ac:dyDescent="0.55000000000000004"/>
    <row r="291" ht="15.75" customHeight="1" x14ac:dyDescent="0.55000000000000004"/>
    <row r="292" ht="15.75" customHeight="1" x14ac:dyDescent="0.55000000000000004"/>
    <row r="293" ht="15.75" customHeight="1" x14ac:dyDescent="0.55000000000000004"/>
    <row r="294" ht="15.75" customHeight="1" x14ac:dyDescent="0.55000000000000004"/>
    <row r="295" ht="15.75" customHeight="1" x14ac:dyDescent="0.55000000000000004"/>
    <row r="296" ht="15.75" customHeight="1" x14ac:dyDescent="0.55000000000000004"/>
    <row r="297" ht="15.75" customHeight="1" x14ac:dyDescent="0.55000000000000004"/>
    <row r="298" ht="15.75" customHeight="1" x14ac:dyDescent="0.55000000000000004"/>
    <row r="299" ht="15.75" customHeight="1" x14ac:dyDescent="0.55000000000000004"/>
    <row r="300" ht="15.75" customHeight="1" x14ac:dyDescent="0.55000000000000004"/>
    <row r="301" ht="15.75" customHeight="1" x14ac:dyDescent="0.55000000000000004"/>
    <row r="302" ht="15.75" customHeight="1" x14ac:dyDescent="0.55000000000000004"/>
    <row r="303" ht="15.75" customHeight="1" x14ac:dyDescent="0.55000000000000004"/>
    <row r="304" ht="15.75" customHeight="1" x14ac:dyDescent="0.55000000000000004"/>
    <row r="305" ht="15.75" customHeight="1" x14ac:dyDescent="0.55000000000000004"/>
    <row r="306" ht="15.75" customHeight="1" x14ac:dyDescent="0.55000000000000004"/>
    <row r="307" ht="15.75" customHeight="1" x14ac:dyDescent="0.55000000000000004"/>
    <row r="308" ht="15.75" customHeight="1" x14ac:dyDescent="0.55000000000000004"/>
    <row r="309" ht="15.75" customHeight="1" x14ac:dyDescent="0.55000000000000004"/>
    <row r="310" ht="15.75" customHeight="1" x14ac:dyDescent="0.55000000000000004"/>
    <row r="311" ht="15.75" customHeight="1" x14ac:dyDescent="0.55000000000000004"/>
    <row r="312" ht="15.75" customHeight="1" x14ac:dyDescent="0.55000000000000004"/>
    <row r="313" ht="15.75" customHeight="1" x14ac:dyDescent="0.55000000000000004"/>
    <row r="314" ht="15.75" customHeight="1" x14ac:dyDescent="0.55000000000000004"/>
    <row r="315" ht="15.75" customHeight="1" x14ac:dyDescent="0.55000000000000004"/>
    <row r="316" ht="15.75" customHeight="1" x14ac:dyDescent="0.55000000000000004"/>
    <row r="317" ht="15.75" customHeight="1" x14ac:dyDescent="0.55000000000000004"/>
    <row r="318" ht="15.75" customHeight="1" x14ac:dyDescent="0.55000000000000004"/>
    <row r="319" ht="15.75" customHeight="1" x14ac:dyDescent="0.55000000000000004"/>
    <row r="320" ht="15.75" customHeight="1" x14ac:dyDescent="0.55000000000000004"/>
    <row r="321" ht="15.75" customHeight="1" x14ac:dyDescent="0.55000000000000004"/>
    <row r="322" ht="15.75" customHeight="1" x14ac:dyDescent="0.55000000000000004"/>
    <row r="323" ht="15.75" customHeight="1" x14ac:dyDescent="0.55000000000000004"/>
    <row r="324" ht="15.75" customHeight="1" x14ac:dyDescent="0.55000000000000004"/>
    <row r="325" ht="15.75" customHeight="1" x14ac:dyDescent="0.55000000000000004"/>
    <row r="326" ht="15.75" customHeight="1" x14ac:dyDescent="0.55000000000000004"/>
    <row r="327" ht="15.75" customHeight="1" x14ac:dyDescent="0.55000000000000004"/>
    <row r="328" ht="15.75" customHeight="1" x14ac:dyDescent="0.55000000000000004"/>
    <row r="329" ht="15.75" customHeight="1" x14ac:dyDescent="0.55000000000000004"/>
    <row r="330" ht="15.75" customHeight="1" x14ac:dyDescent="0.55000000000000004"/>
    <row r="331" ht="15.75" customHeight="1" x14ac:dyDescent="0.55000000000000004"/>
    <row r="332" ht="15.75" customHeight="1" x14ac:dyDescent="0.55000000000000004"/>
    <row r="333" ht="15.75" customHeight="1" x14ac:dyDescent="0.55000000000000004"/>
    <row r="334" ht="15.75" customHeight="1" x14ac:dyDescent="0.55000000000000004"/>
    <row r="335" ht="15.75" customHeight="1" x14ac:dyDescent="0.55000000000000004"/>
    <row r="336" ht="15.75" customHeight="1" x14ac:dyDescent="0.55000000000000004"/>
    <row r="337" ht="15.75" customHeight="1" x14ac:dyDescent="0.55000000000000004"/>
    <row r="338" ht="15.75" customHeight="1" x14ac:dyDescent="0.55000000000000004"/>
    <row r="339" ht="15.75" customHeight="1" x14ac:dyDescent="0.55000000000000004"/>
    <row r="340" ht="15.75" customHeight="1" x14ac:dyDescent="0.55000000000000004"/>
    <row r="341" ht="15.75" customHeight="1" x14ac:dyDescent="0.55000000000000004"/>
    <row r="342" ht="15.75" customHeight="1" x14ac:dyDescent="0.55000000000000004"/>
    <row r="343" ht="15.75" customHeight="1" x14ac:dyDescent="0.55000000000000004"/>
    <row r="344" ht="15.75" customHeight="1" x14ac:dyDescent="0.55000000000000004"/>
    <row r="345" ht="15.75" customHeight="1" x14ac:dyDescent="0.55000000000000004"/>
    <row r="346" ht="15.75" customHeight="1" x14ac:dyDescent="0.55000000000000004"/>
    <row r="347" ht="15.75" customHeight="1" x14ac:dyDescent="0.55000000000000004"/>
    <row r="348" ht="15.75" customHeight="1" x14ac:dyDescent="0.55000000000000004"/>
    <row r="349" ht="15.75" customHeight="1" x14ac:dyDescent="0.55000000000000004"/>
    <row r="350" ht="15.75" customHeight="1" x14ac:dyDescent="0.55000000000000004"/>
    <row r="351" ht="15.75" customHeight="1" x14ac:dyDescent="0.55000000000000004"/>
    <row r="352" ht="15.75" customHeight="1" x14ac:dyDescent="0.55000000000000004"/>
    <row r="353" ht="15.75" customHeight="1" x14ac:dyDescent="0.55000000000000004"/>
    <row r="354" ht="15.75" customHeight="1" x14ac:dyDescent="0.55000000000000004"/>
    <row r="355" ht="15.75" customHeight="1" x14ac:dyDescent="0.55000000000000004"/>
    <row r="356" ht="15.75" customHeight="1" x14ac:dyDescent="0.55000000000000004"/>
    <row r="357" ht="15.75" customHeight="1" x14ac:dyDescent="0.55000000000000004"/>
    <row r="358" ht="15.75" customHeight="1" x14ac:dyDescent="0.55000000000000004"/>
    <row r="359" ht="15.75" customHeight="1" x14ac:dyDescent="0.55000000000000004"/>
    <row r="360" ht="15.75" customHeight="1" x14ac:dyDescent="0.55000000000000004"/>
    <row r="361" ht="15.75" customHeight="1" x14ac:dyDescent="0.55000000000000004"/>
    <row r="362" ht="15.75" customHeight="1" x14ac:dyDescent="0.55000000000000004"/>
    <row r="363" ht="15.75" customHeight="1" x14ac:dyDescent="0.55000000000000004"/>
    <row r="364" ht="15.75" customHeight="1" x14ac:dyDescent="0.55000000000000004"/>
    <row r="365" ht="15.75" customHeight="1" x14ac:dyDescent="0.55000000000000004"/>
    <row r="366" ht="15.75" customHeight="1" x14ac:dyDescent="0.55000000000000004"/>
    <row r="367" ht="15.75" customHeight="1" x14ac:dyDescent="0.55000000000000004"/>
    <row r="368" ht="15.75" customHeight="1" x14ac:dyDescent="0.55000000000000004"/>
    <row r="369" ht="15.75" customHeight="1" x14ac:dyDescent="0.55000000000000004"/>
    <row r="370" ht="15.75" customHeight="1" x14ac:dyDescent="0.55000000000000004"/>
    <row r="371" ht="15.75" customHeight="1" x14ac:dyDescent="0.55000000000000004"/>
    <row r="372" ht="15.75" customHeight="1" x14ac:dyDescent="0.55000000000000004"/>
    <row r="373" ht="15.75" customHeight="1" x14ac:dyDescent="0.55000000000000004"/>
    <row r="374" ht="15.75" customHeight="1" x14ac:dyDescent="0.55000000000000004"/>
    <row r="375" ht="15.75" customHeight="1" x14ac:dyDescent="0.55000000000000004"/>
    <row r="376" ht="15.75" customHeight="1" x14ac:dyDescent="0.55000000000000004"/>
    <row r="377" ht="15.75" customHeight="1" x14ac:dyDescent="0.55000000000000004"/>
    <row r="378" ht="15.75" customHeight="1" x14ac:dyDescent="0.55000000000000004"/>
    <row r="379" ht="15.75" customHeight="1" x14ac:dyDescent="0.55000000000000004"/>
    <row r="380" ht="15.75" customHeight="1" x14ac:dyDescent="0.55000000000000004"/>
    <row r="381" ht="15.75" customHeight="1" x14ac:dyDescent="0.55000000000000004"/>
    <row r="382" ht="15.75" customHeight="1" x14ac:dyDescent="0.55000000000000004"/>
    <row r="383" ht="15.75" customHeight="1" x14ac:dyDescent="0.55000000000000004"/>
    <row r="384" ht="15.75" customHeight="1" x14ac:dyDescent="0.55000000000000004"/>
    <row r="385" ht="15.75" customHeight="1" x14ac:dyDescent="0.55000000000000004"/>
    <row r="386" ht="15.75" customHeight="1" x14ac:dyDescent="0.55000000000000004"/>
    <row r="387" ht="15.75" customHeight="1" x14ac:dyDescent="0.55000000000000004"/>
    <row r="388" ht="15.75" customHeight="1" x14ac:dyDescent="0.55000000000000004"/>
    <row r="389" ht="15.75" customHeight="1" x14ac:dyDescent="0.55000000000000004"/>
    <row r="390" ht="15.75" customHeight="1" x14ac:dyDescent="0.55000000000000004"/>
    <row r="391" ht="15.75" customHeight="1" x14ac:dyDescent="0.55000000000000004"/>
    <row r="392" ht="15.75" customHeight="1" x14ac:dyDescent="0.55000000000000004"/>
    <row r="393" ht="15.75" customHeight="1" x14ac:dyDescent="0.55000000000000004"/>
    <row r="394" ht="15.75" customHeight="1" x14ac:dyDescent="0.55000000000000004"/>
    <row r="395" ht="15.75" customHeight="1" x14ac:dyDescent="0.55000000000000004"/>
    <row r="396" ht="15.75" customHeight="1" x14ac:dyDescent="0.55000000000000004"/>
    <row r="397" ht="15.75" customHeight="1" x14ac:dyDescent="0.55000000000000004"/>
    <row r="398" ht="15.75" customHeight="1" x14ac:dyDescent="0.55000000000000004"/>
    <row r="399" ht="15.75" customHeight="1" x14ac:dyDescent="0.55000000000000004"/>
    <row r="400" ht="15.75" customHeight="1" x14ac:dyDescent="0.55000000000000004"/>
    <row r="401" ht="15.75" customHeight="1" x14ac:dyDescent="0.55000000000000004"/>
    <row r="402" ht="15.75" customHeight="1" x14ac:dyDescent="0.55000000000000004"/>
    <row r="403" ht="15.75" customHeight="1" x14ac:dyDescent="0.55000000000000004"/>
    <row r="404" ht="15.75" customHeight="1" x14ac:dyDescent="0.55000000000000004"/>
    <row r="405" ht="15.75" customHeight="1" x14ac:dyDescent="0.55000000000000004"/>
    <row r="406" ht="15.75" customHeight="1" x14ac:dyDescent="0.55000000000000004"/>
    <row r="407" ht="15.75" customHeight="1" x14ac:dyDescent="0.55000000000000004"/>
    <row r="408" ht="15.75" customHeight="1" x14ac:dyDescent="0.55000000000000004"/>
    <row r="409" ht="15.75" customHeight="1" x14ac:dyDescent="0.55000000000000004"/>
    <row r="410" ht="15.75" customHeight="1" x14ac:dyDescent="0.55000000000000004"/>
    <row r="411" ht="15.75" customHeight="1" x14ac:dyDescent="0.55000000000000004"/>
    <row r="412" ht="15.75" customHeight="1" x14ac:dyDescent="0.55000000000000004"/>
    <row r="413" ht="15.75" customHeight="1" x14ac:dyDescent="0.55000000000000004"/>
    <row r="414" ht="15.75" customHeight="1" x14ac:dyDescent="0.55000000000000004"/>
    <row r="415" ht="15.75" customHeight="1" x14ac:dyDescent="0.55000000000000004"/>
    <row r="416" ht="15.75" customHeight="1" x14ac:dyDescent="0.55000000000000004"/>
    <row r="417" ht="15.75" customHeight="1" x14ac:dyDescent="0.55000000000000004"/>
    <row r="418" ht="15.75" customHeight="1" x14ac:dyDescent="0.55000000000000004"/>
    <row r="419" ht="15.75" customHeight="1" x14ac:dyDescent="0.55000000000000004"/>
    <row r="420" ht="15.75" customHeight="1" x14ac:dyDescent="0.55000000000000004"/>
    <row r="421" ht="15.75" customHeight="1" x14ac:dyDescent="0.55000000000000004"/>
    <row r="422" ht="15.75" customHeight="1" x14ac:dyDescent="0.55000000000000004"/>
    <row r="423" ht="15.75" customHeight="1" x14ac:dyDescent="0.55000000000000004"/>
    <row r="424" ht="15.75" customHeight="1" x14ac:dyDescent="0.55000000000000004"/>
    <row r="425" ht="15.75" customHeight="1" x14ac:dyDescent="0.55000000000000004"/>
    <row r="426" ht="15.75" customHeight="1" x14ac:dyDescent="0.55000000000000004"/>
    <row r="427" ht="15.75" customHeight="1" x14ac:dyDescent="0.55000000000000004"/>
    <row r="428" ht="15.75" customHeight="1" x14ac:dyDescent="0.55000000000000004"/>
    <row r="429" ht="15.75" customHeight="1" x14ac:dyDescent="0.55000000000000004"/>
    <row r="430" ht="15.75" customHeight="1" x14ac:dyDescent="0.55000000000000004"/>
    <row r="431" ht="15.75" customHeight="1" x14ac:dyDescent="0.55000000000000004"/>
    <row r="432" ht="15.75" customHeight="1" x14ac:dyDescent="0.55000000000000004"/>
    <row r="433" ht="15.75" customHeight="1" x14ac:dyDescent="0.55000000000000004"/>
    <row r="434" ht="15.75" customHeight="1" x14ac:dyDescent="0.55000000000000004"/>
    <row r="435" ht="15.75" customHeight="1" x14ac:dyDescent="0.55000000000000004"/>
    <row r="436" ht="15.75" customHeight="1" x14ac:dyDescent="0.55000000000000004"/>
    <row r="437" ht="15.75" customHeight="1" x14ac:dyDescent="0.55000000000000004"/>
    <row r="438" ht="15.75" customHeight="1" x14ac:dyDescent="0.55000000000000004"/>
    <row r="439" ht="15.75" customHeight="1" x14ac:dyDescent="0.55000000000000004"/>
    <row r="440" ht="15.75" customHeight="1" x14ac:dyDescent="0.55000000000000004"/>
    <row r="441" ht="15.75" customHeight="1" x14ac:dyDescent="0.55000000000000004"/>
    <row r="442" ht="15.75" customHeight="1" x14ac:dyDescent="0.55000000000000004"/>
    <row r="443" ht="15.75" customHeight="1" x14ac:dyDescent="0.55000000000000004"/>
    <row r="444" ht="15.75" customHeight="1" x14ac:dyDescent="0.55000000000000004"/>
    <row r="445" ht="15.75" customHeight="1" x14ac:dyDescent="0.55000000000000004"/>
    <row r="446" ht="15.75" customHeight="1" x14ac:dyDescent="0.55000000000000004"/>
    <row r="447" ht="15.75" customHeight="1" x14ac:dyDescent="0.55000000000000004"/>
    <row r="448" ht="15.75" customHeight="1" x14ac:dyDescent="0.55000000000000004"/>
    <row r="449" ht="15.75" customHeight="1" x14ac:dyDescent="0.55000000000000004"/>
    <row r="450" ht="15.75" customHeight="1" x14ac:dyDescent="0.55000000000000004"/>
    <row r="451" ht="15.75" customHeight="1" x14ac:dyDescent="0.55000000000000004"/>
    <row r="452" ht="15.75" customHeight="1" x14ac:dyDescent="0.55000000000000004"/>
    <row r="453" ht="15.75" customHeight="1" x14ac:dyDescent="0.55000000000000004"/>
    <row r="454" ht="15.75" customHeight="1" x14ac:dyDescent="0.55000000000000004"/>
    <row r="455" ht="15.75" customHeight="1" x14ac:dyDescent="0.55000000000000004"/>
    <row r="456" ht="15.75" customHeight="1" x14ac:dyDescent="0.55000000000000004"/>
    <row r="457" ht="15.75" customHeight="1" x14ac:dyDescent="0.55000000000000004"/>
    <row r="458" ht="15.75" customHeight="1" x14ac:dyDescent="0.55000000000000004"/>
    <row r="459" ht="15.75" customHeight="1" x14ac:dyDescent="0.55000000000000004"/>
    <row r="460" ht="15.75" customHeight="1" x14ac:dyDescent="0.55000000000000004"/>
    <row r="461" ht="15.75" customHeight="1" x14ac:dyDescent="0.55000000000000004"/>
    <row r="462" ht="15.75" customHeight="1" x14ac:dyDescent="0.55000000000000004"/>
    <row r="463" ht="15.75" customHeight="1" x14ac:dyDescent="0.55000000000000004"/>
    <row r="464" ht="15.75" customHeight="1" x14ac:dyDescent="0.55000000000000004"/>
    <row r="465" ht="15.75" customHeight="1" x14ac:dyDescent="0.55000000000000004"/>
    <row r="466" ht="15.75" customHeight="1" x14ac:dyDescent="0.55000000000000004"/>
    <row r="467" ht="15.75" customHeight="1" x14ac:dyDescent="0.55000000000000004"/>
    <row r="468" ht="15.75" customHeight="1" x14ac:dyDescent="0.55000000000000004"/>
    <row r="469" ht="15.75" customHeight="1" x14ac:dyDescent="0.55000000000000004"/>
    <row r="470" ht="15.75" customHeight="1" x14ac:dyDescent="0.55000000000000004"/>
    <row r="471" ht="15.75" customHeight="1" x14ac:dyDescent="0.55000000000000004"/>
    <row r="472" ht="15.75" customHeight="1" x14ac:dyDescent="0.55000000000000004"/>
    <row r="473" ht="15.75" customHeight="1" x14ac:dyDescent="0.55000000000000004"/>
    <row r="474" ht="15.75" customHeight="1" x14ac:dyDescent="0.55000000000000004"/>
    <row r="475" ht="15.75" customHeight="1" x14ac:dyDescent="0.55000000000000004"/>
    <row r="476" ht="15.75" customHeight="1" x14ac:dyDescent="0.55000000000000004"/>
    <row r="477" ht="15.75" customHeight="1" x14ac:dyDescent="0.55000000000000004"/>
    <row r="478" ht="15.75" customHeight="1" x14ac:dyDescent="0.55000000000000004"/>
    <row r="479" ht="15.75" customHeight="1" x14ac:dyDescent="0.55000000000000004"/>
    <row r="480" ht="15.75" customHeight="1" x14ac:dyDescent="0.55000000000000004"/>
    <row r="481" ht="15.75" customHeight="1" x14ac:dyDescent="0.55000000000000004"/>
    <row r="482" ht="15.75" customHeight="1" x14ac:dyDescent="0.55000000000000004"/>
    <row r="483" ht="15.75" customHeight="1" x14ac:dyDescent="0.55000000000000004"/>
    <row r="484" ht="15.75" customHeight="1" x14ac:dyDescent="0.55000000000000004"/>
    <row r="485" ht="15.75" customHeight="1" x14ac:dyDescent="0.55000000000000004"/>
    <row r="486" ht="15.75" customHeight="1" x14ac:dyDescent="0.55000000000000004"/>
    <row r="487" ht="15.75" customHeight="1" x14ac:dyDescent="0.55000000000000004"/>
    <row r="488" ht="15.75" customHeight="1" x14ac:dyDescent="0.55000000000000004"/>
    <row r="489" ht="15.75" customHeight="1" x14ac:dyDescent="0.55000000000000004"/>
    <row r="490" ht="15.75" customHeight="1" x14ac:dyDescent="0.55000000000000004"/>
    <row r="491" ht="15.75" customHeight="1" x14ac:dyDescent="0.55000000000000004"/>
    <row r="492" ht="15.75" customHeight="1" x14ac:dyDescent="0.55000000000000004"/>
    <row r="493" ht="15.75" customHeight="1" x14ac:dyDescent="0.55000000000000004"/>
    <row r="494" ht="15.75" customHeight="1" x14ac:dyDescent="0.55000000000000004"/>
    <row r="495" ht="15.75" customHeight="1" x14ac:dyDescent="0.55000000000000004"/>
    <row r="496" ht="15.75" customHeight="1" x14ac:dyDescent="0.55000000000000004"/>
    <row r="497" ht="15.75" customHeight="1" x14ac:dyDescent="0.55000000000000004"/>
    <row r="498" ht="15.75" customHeight="1" x14ac:dyDescent="0.55000000000000004"/>
    <row r="499" ht="15.75" customHeight="1" x14ac:dyDescent="0.55000000000000004"/>
    <row r="500" ht="15.75" customHeight="1" x14ac:dyDescent="0.55000000000000004"/>
    <row r="501" ht="15.75" customHeight="1" x14ac:dyDescent="0.55000000000000004"/>
    <row r="502" ht="15.75" customHeight="1" x14ac:dyDescent="0.55000000000000004"/>
    <row r="503" ht="15.75" customHeight="1" x14ac:dyDescent="0.55000000000000004"/>
    <row r="504" ht="15.75" customHeight="1" x14ac:dyDescent="0.55000000000000004"/>
    <row r="505" ht="15.75" customHeight="1" x14ac:dyDescent="0.55000000000000004"/>
    <row r="506" ht="15.75" customHeight="1" x14ac:dyDescent="0.55000000000000004"/>
    <row r="507" ht="15.75" customHeight="1" x14ac:dyDescent="0.55000000000000004"/>
    <row r="508" ht="15.75" customHeight="1" x14ac:dyDescent="0.55000000000000004"/>
    <row r="509" ht="15.75" customHeight="1" x14ac:dyDescent="0.55000000000000004"/>
    <row r="510" ht="15.75" customHeight="1" x14ac:dyDescent="0.55000000000000004"/>
    <row r="511" ht="15.75" customHeight="1" x14ac:dyDescent="0.55000000000000004"/>
    <row r="512" ht="15.75" customHeight="1" x14ac:dyDescent="0.55000000000000004"/>
    <row r="513" ht="15.75" customHeight="1" x14ac:dyDescent="0.55000000000000004"/>
    <row r="514" ht="15.75" customHeight="1" x14ac:dyDescent="0.55000000000000004"/>
    <row r="515" ht="15.75" customHeight="1" x14ac:dyDescent="0.55000000000000004"/>
    <row r="516" ht="15.75" customHeight="1" x14ac:dyDescent="0.55000000000000004"/>
    <row r="517" ht="15.75" customHeight="1" x14ac:dyDescent="0.55000000000000004"/>
    <row r="518" ht="15.75" customHeight="1" x14ac:dyDescent="0.55000000000000004"/>
    <row r="519" ht="15.75" customHeight="1" x14ac:dyDescent="0.55000000000000004"/>
    <row r="520" ht="15.75" customHeight="1" x14ac:dyDescent="0.55000000000000004"/>
    <row r="521" ht="15.75" customHeight="1" x14ac:dyDescent="0.55000000000000004"/>
    <row r="522" ht="15.75" customHeight="1" x14ac:dyDescent="0.55000000000000004"/>
    <row r="523" ht="15.75" customHeight="1" x14ac:dyDescent="0.55000000000000004"/>
    <row r="524" ht="15.75" customHeight="1" x14ac:dyDescent="0.55000000000000004"/>
    <row r="525" ht="15.75" customHeight="1" x14ac:dyDescent="0.55000000000000004"/>
    <row r="526" ht="15.75" customHeight="1" x14ac:dyDescent="0.55000000000000004"/>
    <row r="527" ht="15.75" customHeight="1" x14ac:dyDescent="0.55000000000000004"/>
    <row r="528" ht="15.75" customHeight="1" x14ac:dyDescent="0.55000000000000004"/>
    <row r="529" ht="15.75" customHeight="1" x14ac:dyDescent="0.55000000000000004"/>
    <row r="530" ht="15.75" customHeight="1" x14ac:dyDescent="0.55000000000000004"/>
    <row r="531" ht="15.75" customHeight="1" x14ac:dyDescent="0.55000000000000004"/>
    <row r="532" ht="15.75" customHeight="1" x14ac:dyDescent="0.55000000000000004"/>
    <row r="533" ht="15.75" customHeight="1" x14ac:dyDescent="0.55000000000000004"/>
    <row r="534" ht="15.75" customHeight="1" x14ac:dyDescent="0.55000000000000004"/>
    <row r="535" ht="15.75" customHeight="1" x14ac:dyDescent="0.55000000000000004"/>
    <row r="536" ht="15.75" customHeight="1" x14ac:dyDescent="0.55000000000000004"/>
    <row r="537" ht="15.75" customHeight="1" x14ac:dyDescent="0.55000000000000004"/>
    <row r="538" ht="15.75" customHeight="1" x14ac:dyDescent="0.55000000000000004"/>
    <row r="539" ht="15.75" customHeight="1" x14ac:dyDescent="0.55000000000000004"/>
    <row r="540" ht="15.75" customHeight="1" x14ac:dyDescent="0.55000000000000004"/>
    <row r="541" ht="15.75" customHeight="1" x14ac:dyDescent="0.55000000000000004"/>
    <row r="542" ht="15.75" customHeight="1" x14ac:dyDescent="0.55000000000000004"/>
    <row r="543" ht="15.75" customHeight="1" x14ac:dyDescent="0.55000000000000004"/>
    <row r="544" ht="15.75" customHeight="1" x14ac:dyDescent="0.55000000000000004"/>
    <row r="545" ht="15.75" customHeight="1" x14ac:dyDescent="0.55000000000000004"/>
    <row r="546" ht="15.75" customHeight="1" x14ac:dyDescent="0.55000000000000004"/>
    <row r="547" ht="15.75" customHeight="1" x14ac:dyDescent="0.55000000000000004"/>
    <row r="548" ht="15.75" customHeight="1" x14ac:dyDescent="0.55000000000000004"/>
    <row r="549" ht="15.75" customHeight="1" x14ac:dyDescent="0.55000000000000004"/>
    <row r="550" ht="15.75" customHeight="1" x14ac:dyDescent="0.55000000000000004"/>
    <row r="551" ht="15.75" customHeight="1" x14ac:dyDescent="0.55000000000000004"/>
    <row r="552" ht="15.75" customHeight="1" x14ac:dyDescent="0.55000000000000004"/>
    <row r="553" ht="15.75" customHeight="1" x14ac:dyDescent="0.55000000000000004"/>
    <row r="554" ht="15.75" customHeight="1" x14ac:dyDescent="0.55000000000000004"/>
    <row r="555" ht="15.75" customHeight="1" x14ac:dyDescent="0.55000000000000004"/>
    <row r="556" ht="15.75" customHeight="1" x14ac:dyDescent="0.55000000000000004"/>
    <row r="557" ht="15.75" customHeight="1" x14ac:dyDescent="0.55000000000000004"/>
    <row r="558" ht="15.75" customHeight="1" x14ac:dyDescent="0.55000000000000004"/>
    <row r="559" ht="15.75" customHeight="1" x14ac:dyDescent="0.55000000000000004"/>
    <row r="560" ht="15.75" customHeight="1" x14ac:dyDescent="0.55000000000000004"/>
    <row r="561" ht="15.75" customHeight="1" x14ac:dyDescent="0.55000000000000004"/>
    <row r="562" ht="15.75" customHeight="1" x14ac:dyDescent="0.55000000000000004"/>
    <row r="563" ht="15.75" customHeight="1" x14ac:dyDescent="0.55000000000000004"/>
    <row r="564" ht="15.75" customHeight="1" x14ac:dyDescent="0.55000000000000004"/>
    <row r="565" ht="15.75" customHeight="1" x14ac:dyDescent="0.55000000000000004"/>
    <row r="566" ht="15.75" customHeight="1" x14ac:dyDescent="0.55000000000000004"/>
    <row r="567" ht="15.75" customHeight="1" x14ac:dyDescent="0.55000000000000004"/>
    <row r="568" ht="15.75" customHeight="1" x14ac:dyDescent="0.55000000000000004"/>
    <row r="569" ht="15.75" customHeight="1" x14ac:dyDescent="0.55000000000000004"/>
    <row r="570" ht="15.75" customHeight="1" x14ac:dyDescent="0.55000000000000004"/>
    <row r="571" ht="15.75" customHeight="1" x14ac:dyDescent="0.55000000000000004"/>
    <row r="572" ht="15.75" customHeight="1" x14ac:dyDescent="0.55000000000000004"/>
    <row r="573" ht="15.75" customHeight="1" x14ac:dyDescent="0.55000000000000004"/>
    <row r="574" ht="15.75" customHeight="1" x14ac:dyDescent="0.55000000000000004"/>
    <row r="575" ht="15.75" customHeight="1" x14ac:dyDescent="0.55000000000000004"/>
    <row r="576" ht="15.75" customHeight="1" x14ac:dyDescent="0.55000000000000004"/>
    <row r="577" ht="15.75" customHeight="1" x14ac:dyDescent="0.55000000000000004"/>
    <row r="578" ht="15.75" customHeight="1" x14ac:dyDescent="0.55000000000000004"/>
    <row r="579" ht="15.75" customHeight="1" x14ac:dyDescent="0.55000000000000004"/>
    <row r="580" ht="15.75" customHeight="1" x14ac:dyDescent="0.55000000000000004"/>
    <row r="581" ht="15.75" customHeight="1" x14ac:dyDescent="0.55000000000000004"/>
    <row r="582" ht="15.75" customHeight="1" x14ac:dyDescent="0.55000000000000004"/>
    <row r="583" ht="15.75" customHeight="1" x14ac:dyDescent="0.55000000000000004"/>
    <row r="584" ht="15.75" customHeight="1" x14ac:dyDescent="0.55000000000000004"/>
    <row r="585" ht="15.75" customHeight="1" x14ac:dyDescent="0.55000000000000004"/>
    <row r="586" ht="15.75" customHeight="1" x14ac:dyDescent="0.55000000000000004"/>
    <row r="587" ht="15.75" customHeight="1" x14ac:dyDescent="0.55000000000000004"/>
    <row r="588" ht="15.75" customHeight="1" x14ac:dyDescent="0.55000000000000004"/>
    <row r="589" ht="15.75" customHeight="1" x14ac:dyDescent="0.55000000000000004"/>
    <row r="590" ht="15.75" customHeight="1" x14ac:dyDescent="0.55000000000000004"/>
    <row r="591" ht="15.75" customHeight="1" x14ac:dyDescent="0.55000000000000004"/>
    <row r="592" ht="15.75" customHeight="1" x14ac:dyDescent="0.55000000000000004"/>
    <row r="593" ht="15.75" customHeight="1" x14ac:dyDescent="0.55000000000000004"/>
    <row r="594" ht="15.75" customHeight="1" x14ac:dyDescent="0.55000000000000004"/>
    <row r="595" ht="15.75" customHeight="1" x14ac:dyDescent="0.55000000000000004"/>
    <row r="596" ht="15.75" customHeight="1" x14ac:dyDescent="0.55000000000000004"/>
    <row r="597" ht="15.75" customHeight="1" x14ac:dyDescent="0.55000000000000004"/>
    <row r="598" ht="15.75" customHeight="1" x14ac:dyDescent="0.55000000000000004"/>
    <row r="599" ht="15.75" customHeight="1" x14ac:dyDescent="0.55000000000000004"/>
    <row r="600" ht="15.75" customHeight="1" x14ac:dyDescent="0.55000000000000004"/>
    <row r="601" ht="15.75" customHeight="1" x14ac:dyDescent="0.55000000000000004"/>
    <row r="602" ht="15.75" customHeight="1" x14ac:dyDescent="0.55000000000000004"/>
    <row r="603" ht="15.75" customHeight="1" x14ac:dyDescent="0.55000000000000004"/>
    <row r="604" ht="15.75" customHeight="1" x14ac:dyDescent="0.55000000000000004"/>
    <row r="605" ht="15.75" customHeight="1" x14ac:dyDescent="0.55000000000000004"/>
    <row r="606" ht="15.75" customHeight="1" x14ac:dyDescent="0.55000000000000004"/>
    <row r="607" ht="15.75" customHeight="1" x14ac:dyDescent="0.55000000000000004"/>
    <row r="608" ht="15.75" customHeight="1" x14ac:dyDescent="0.55000000000000004"/>
    <row r="609" ht="15.75" customHeight="1" x14ac:dyDescent="0.55000000000000004"/>
    <row r="610" ht="15.75" customHeight="1" x14ac:dyDescent="0.55000000000000004"/>
    <row r="611" ht="15.75" customHeight="1" x14ac:dyDescent="0.55000000000000004"/>
    <row r="612" ht="15.75" customHeight="1" x14ac:dyDescent="0.55000000000000004"/>
    <row r="613" ht="15.75" customHeight="1" x14ac:dyDescent="0.55000000000000004"/>
    <row r="614" ht="15.75" customHeight="1" x14ac:dyDescent="0.55000000000000004"/>
    <row r="615" ht="15.75" customHeight="1" x14ac:dyDescent="0.55000000000000004"/>
    <row r="616" ht="15.75" customHeight="1" x14ac:dyDescent="0.55000000000000004"/>
    <row r="617" ht="15.75" customHeight="1" x14ac:dyDescent="0.55000000000000004"/>
    <row r="618" ht="15.75" customHeight="1" x14ac:dyDescent="0.55000000000000004"/>
    <row r="619" ht="15.75" customHeight="1" x14ac:dyDescent="0.55000000000000004"/>
    <row r="620" ht="15.75" customHeight="1" x14ac:dyDescent="0.55000000000000004"/>
    <row r="621" ht="15.75" customHeight="1" x14ac:dyDescent="0.55000000000000004"/>
    <row r="622" ht="15.75" customHeight="1" x14ac:dyDescent="0.55000000000000004"/>
    <row r="623" ht="15.75" customHeight="1" x14ac:dyDescent="0.55000000000000004"/>
    <row r="624" ht="15.75" customHeight="1" x14ac:dyDescent="0.55000000000000004"/>
    <row r="625" ht="15.75" customHeight="1" x14ac:dyDescent="0.55000000000000004"/>
    <row r="626" ht="15.75" customHeight="1" x14ac:dyDescent="0.55000000000000004"/>
    <row r="627" ht="15.75" customHeight="1" x14ac:dyDescent="0.55000000000000004"/>
    <row r="628" ht="15.75" customHeight="1" x14ac:dyDescent="0.55000000000000004"/>
    <row r="629" ht="15.75" customHeight="1" x14ac:dyDescent="0.55000000000000004"/>
    <row r="630" ht="15.75" customHeight="1" x14ac:dyDescent="0.55000000000000004"/>
    <row r="631" ht="15.75" customHeight="1" x14ac:dyDescent="0.55000000000000004"/>
    <row r="632" ht="15.75" customHeight="1" x14ac:dyDescent="0.55000000000000004"/>
    <row r="633" ht="15.75" customHeight="1" x14ac:dyDescent="0.55000000000000004"/>
    <row r="634" ht="15.75" customHeight="1" x14ac:dyDescent="0.55000000000000004"/>
    <row r="635" ht="15.75" customHeight="1" x14ac:dyDescent="0.55000000000000004"/>
    <row r="636" ht="15.75" customHeight="1" x14ac:dyDescent="0.55000000000000004"/>
    <row r="637" ht="15.75" customHeight="1" x14ac:dyDescent="0.55000000000000004"/>
    <row r="638" ht="15.75" customHeight="1" x14ac:dyDescent="0.55000000000000004"/>
    <row r="639" ht="15.75" customHeight="1" x14ac:dyDescent="0.55000000000000004"/>
    <row r="640" ht="15.75" customHeight="1" x14ac:dyDescent="0.55000000000000004"/>
    <row r="641" ht="15.75" customHeight="1" x14ac:dyDescent="0.55000000000000004"/>
    <row r="642" ht="15.75" customHeight="1" x14ac:dyDescent="0.55000000000000004"/>
    <row r="643" ht="15.75" customHeight="1" x14ac:dyDescent="0.55000000000000004"/>
    <row r="644" ht="15.75" customHeight="1" x14ac:dyDescent="0.55000000000000004"/>
    <row r="645" ht="15.75" customHeight="1" x14ac:dyDescent="0.55000000000000004"/>
    <row r="646" ht="15.75" customHeight="1" x14ac:dyDescent="0.55000000000000004"/>
    <row r="647" ht="15.75" customHeight="1" x14ac:dyDescent="0.55000000000000004"/>
    <row r="648" ht="15.75" customHeight="1" x14ac:dyDescent="0.55000000000000004"/>
    <row r="649" ht="15.75" customHeight="1" x14ac:dyDescent="0.55000000000000004"/>
    <row r="650" ht="15.75" customHeight="1" x14ac:dyDescent="0.55000000000000004"/>
    <row r="651" ht="15.75" customHeight="1" x14ac:dyDescent="0.55000000000000004"/>
    <row r="652" ht="15.75" customHeight="1" x14ac:dyDescent="0.55000000000000004"/>
    <row r="653" ht="15.75" customHeight="1" x14ac:dyDescent="0.55000000000000004"/>
    <row r="654" ht="15.75" customHeight="1" x14ac:dyDescent="0.55000000000000004"/>
    <row r="655" ht="15.75" customHeight="1" x14ac:dyDescent="0.55000000000000004"/>
    <row r="656" ht="15.75" customHeight="1" x14ac:dyDescent="0.55000000000000004"/>
    <row r="657" ht="15.75" customHeight="1" x14ac:dyDescent="0.55000000000000004"/>
    <row r="658" ht="15.75" customHeight="1" x14ac:dyDescent="0.55000000000000004"/>
    <row r="659" ht="15.75" customHeight="1" x14ac:dyDescent="0.55000000000000004"/>
    <row r="660" ht="15.75" customHeight="1" x14ac:dyDescent="0.55000000000000004"/>
    <row r="661" ht="15.75" customHeight="1" x14ac:dyDescent="0.55000000000000004"/>
    <row r="662" ht="15.75" customHeight="1" x14ac:dyDescent="0.55000000000000004"/>
    <row r="663" ht="15.75" customHeight="1" x14ac:dyDescent="0.55000000000000004"/>
    <row r="664" ht="15.75" customHeight="1" x14ac:dyDescent="0.55000000000000004"/>
    <row r="665" ht="15.75" customHeight="1" x14ac:dyDescent="0.55000000000000004"/>
    <row r="666" ht="15.75" customHeight="1" x14ac:dyDescent="0.55000000000000004"/>
    <row r="667" ht="15.75" customHeight="1" x14ac:dyDescent="0.55000000000000004"/>
    <row r="668" ht="15.75" customHeight="1" x14ac:dyDescent="0.55000000000000004"/>
    <row r="669" ht="15.75" customHeight="1" x14ac:dyDescent="0.55000000000000004"/>
    <row r="670" ht="15.75" customHeight="1" x14ac:dyDescent="0.55000000000000004"/>
    <row r="671" ht="15.75" customHeight="1" x14ac:dyDescent="0.55000000000000004"/>
    <row r="672" ht="15.75" customHeight="1" x14ac:dyDescent="0.55000000000000004"/>
    <row r="673" ht="15.75" customHeight="1" x14ac:dyDescent="0.55000000000000004"/>
    <row r="674" ht="15.75" customHeight="1" x14ac:dyDescent="0.55000000000000004"/>
    <row r="675" ht="15.75" customHeight="1" x14ac:dyDescent="0.55000000000000004"/>
    <row r="676" ht="15.75" customHeight="1" x14ac:dyDescent="0.55000000000000004"/>
    <row r="677" ht="15.75" customHeight="1" x14ac:dyDescent="0.55000000000000004"/>
    <row r="678" ht="15.75" customHeight="1" x14ac:dyDescent="0.55000000000000004"/>
    <row r="679" ht="15.75" customHeight="1" x14ac:dyDescent="0.55000000000000004"/>
    <row r="680" ht="15.75" customHeight="1" x14ac:dyDescent="0.55000000000000004"/>
    <row r="681" ht="15.75" customHeight="1" x14ac:dyDescent="0.55000000000000004"/>
    <row r="682" ht="15.75" customHeight="1" x14ac:dyDescent="0.55000000000000004"/>
    <row r="683" ht="15.75" customHeight="1" x14ac:dyDescent="0.55000000000000004"/>
    <row r="684" ht="15.75" customHeight="1" x14ac:dyDescent="0.55000000000000004"/>
    <row r="685" ht="15.75" customHeight="1" x14ac:dyDescent="0.55000000000000004"/>
    <row r="686" ht="15.75" customHeight="1" x14ac:dyDescent="0.55000000000000004"/>
    <row r="687" ht="15.75" customHeight="1" x14ac:dyDescent="0.55000000000000004"/>
    <row r="688" ht="15.75" customHeight="1" x14ac:dyDescent="0.55000000000000004"/>
    <row r="689" ht="15.75" customHeight="1" x14ac:dyDescent="0.55000000000000004"/>
    <row r="690" ht="15.75" customHeight="1" x14ac:dyDescent="0.55000000000000004"/>
    <row r="691" ht="15.75" customHeight="1" x14ac:dyDescent="0.55000000000000004"/>
    <row r="692" ht="15.75" customHeight="1" x14ac:dyDescent="0.55000000000000004"/>
    <row r="693" ht="15.75" customHeight="1" x14ac:dyDescent="0.55000000000000004"/>
    <row r="694" ht="15.75" customHeight="1" x14ac:dyDescent="0.55000000000000004"/>
    <row r="695" ht="15.75" customHeight="1" x14ac:dyDescent="0.55000000000000004"/>
    <row r="696" ht="15.75" customHeight="1" x14ac:dyDescent="0.55000000000000004"/>
    <row r="697" ht="15.75" customHeight="1" x14ac:dyDescent="0.55000000000000004"/>
    <row r="698" ht="15.75" customHeight="1" x14ac:dyDescent="0.55000000000000004"/>
    <row r="699" ht="15.75" customHeight="1" x14ac:dyDescent="0.55000000000000004"/>
    <row r="700" ht="15.75" customHeight="1" x14ac:dyDescent="0.55000000000000004"/>
    <row r="701" ht="15.75" customHeight="1" x14ac:dyDescent="0.55000000000000004"/>
    <row r="702" ht="15.75" customHeight="1" x14ac:dyDescent="0.55000000000000004"/>
    <row r="703" ht="15.75" customHeight="1" x14ac:dyDescent="0.55000000000000004"/>
    <row r="704" ht="15.75" customHeight="1" x14ac:dyDescent="0.55000000000000004"/>
    <row r="705" ht="15.75" customHeight="1" x14ac:dyDescent="0.55000000000000004"/>
    <row r="706" ht="15.75" customHeight="1" x14ac:dyDescent="0.55000000000000004"/>
    <row r="707" ht="15.75" customHeight="1" x14ac:dyDescent="0.55000000000000004"/>
    <row r="708" ht="15.75" customHeight="1" x14ac:dyDescent="0.55000000000000004"/>
    <row r="709" ht="15.75" customHeight="1" x14ac:dyDescent="0.55000000000000004"/>
    <row r="710" ht="15.75" customHeight="1" x14ac:dyDescent="0.55000000000000004"/>
    <row r="711" ht="15.75" customHeight="1" x14ac:dyDescent="0.55000000000000004"/>
    <row r="712" ht="15.75" customHeight="1" x14ac:dyDescent="0.55000000000000004"/>
    <row r="713" ht="15.75" customHeight="1" x14ac:dyDescent="0.55000000000000004"/>
    <row r="714" ht="15.75" customHeight="1" x14ac:dyDescent="0.55000000000000004"/>
    <row r="715" ht="15.75" customHeight="1" x14ac:dyDescent="0.55000000000000004"/>
    <row r="716" ht="15.75" customHeight="1" x14ac:dyDescent="0.55000000000000004"/>
    <row r="717" ht="15.75" customHeight="1" x14ac:dyDescent="0.55000000000000004"/>
    <row r="718" ht="15.75" customHeight="1" x14ac:dyDescent="0.55000000000000004"/>
    <row r="719" ht="15.75" customHeight="1" x14ac:dyDescent="0.55000000000000004"/>
    <row r="720" ht="15.75" customHeight="1" x14ac:dyDescent="0.55000000000000004"/>
    <row r="721" ht="15.75" customHeight="1" x14ac:dyDescent="0.55000000000000004"/>
    <row r="722" ht="15.75" customHeight="1" x14ac:dyDescent="0.55000000000000004"/>
    <row r="723" ht="15.75" customHeight="1" x14ac:dyDescent="0.55000000000000004"/>
    <row r="724" ht="15.75" customHeight="1" x14ac:dyDescent="0.55000000000000004"/>
    <row r="725" ht="15.75" customHeight="1" x14ac:dyDescent="0.55000000000000004"/>
    <row r="726" ht="15.75" customHeight="1" x14ac:dyDescent="0.55000000000000004"/>
    <row r="727" ht="15.75" customHeight="1" x14ac:dyDescent="0.55000000000000004"/>
    <row r="728" ht="15.75" customHeight="1" x14ac:dyDescent="0.55000000000000004"/>
    <row r="729" ht="15.75" customHeight="1" x14ac:dyDescent="0.55000000000000004"/>
    <row r="730" ht="15.75" customHeight="1" x14ac:dyDescent="0.55000000000000004"/>
    <row r="731" ht="15.75" customHeight="1" x14ac:dyDescent="0.55000000000000004"/>
    <row r="732" ht="15.75" customHeight="1" x14ac:dyDescent="0.55000000000000004"/>
    <row r="733" ht="15.75" customHeight="1" x14ac:dyDescent="0.55000000000000004"/>
    <row r="734" ht="15.75" customHeight="1" x14ac:dyDescent="0.55000000000000004"/>
    <row r="735" ht="15.75" customHeight="1" x14ac:dyDescent="0.55000000000000004"/>
    <row r="736" ht="15.75" customHeight="1" x14ac:dyDescent="0.55000000000000004"/>
    <row r="737" ht="15.75" customHeight="1" x14ac:dyDescent="0.55000000000000004"/>
    <row r="738" ht="15.75" customHeight="1" x14ac:dyDescent="0.55000000000000004"/>
    <row r="739" ht="15.75" customHeight="1" x14ac:dyDescent="0.55000000000000004"/>
    <row r="740" ht="15.75" customHeight="1" x14ac:dyDescent="0.55000000000000004"/>
    <row r="741" ht="15.75" customHeight="1" x14ac:dyDescent="0.55000000000000004"/>
    <row r="742" ht="15.75" customHeight="1" x14ac:dyDescent="0.55000000000000004"/>
    <row r="743" ht="15.75" customHeight="1" x14ac:dyDescent="0.55000000000000004"/>
    <row r="744" ht="15.75" customHeight="1" x14ac:dyDescent="0.55000000000000004"/>
    <row r="745" ht="15.75" customHeight="1" x14ac:dyDescent="0.55000000000000004"/>
    <row r="746" ht="15.75" customHeight="1" x14ac:dyDescent="0.55000000000000004"/>
    <row r="747" ht="15.75" customHeight="1" x14ac:dyDescent="0.55000000000000004"/>
    <row r="748" ht="15.75" customHeight="1" x14ac:dyDescent="0.55000000000000004"/>
    <row r="749" ht="15.75" customHeight="1" x14ac:dyDescent="0.55000000000000004"/>
    <row r="750" ht="15.75" customHeight="1" x14ac:dyDescent="0.55000000000000004"/>
    <row r="751" ht="15.75" customHeight="1" x14ac:dyDescent="0.55000000000000004"/>
    <row r="752" ht="15.75" customHeight="1" x14ac:dyDescent="0.55000000000000004"/>
    <row r="753" ht="15.75" customHeight="1" x14ac:dyDescent="0.55000000000000004"/>
    <row r="754" ht="15.75" customHeight="1" x14ac:dyDescent="0.55000000000000004"/>
    <row r="755" ht="15.75" customHeight="1" x14ac:dyDescent="0.55000000000000004"/>
    <row r="756" ht="15.75" customHeight="1" x14ac:dyDescent="0.55000000000000004"/>
    <row r="757" ht="15.75" customHeight="1" x14ac:dyDescent="0.55000000000000004"/>
    <row r="758" ht="15.75" customHeight="1" x14ac:dyDescent="0.55000000000000004"/>
    <row r="759" ht="15.75" customHeight="1" x14ac:dyDescent="0.55000000000000004"/>
    <row r="760" ht="15.75" customHeight="1" x14ac:dyDescent="0.55000000000000004"/>
    <row r="761" ht="15.75" customHeight="1" x14ac:dyDescent="0.55000000000000004"/>
    <row r="762" ht="15.75" customHeight="1" x14ac:dyDescent="0.55000000000000004"/>
    <row r="763" ht="15.75" customHeight="1" x14ac:dyDescent="0.55000000000000004"/>
    <row r="764" ht="15.75" customHeight="1" x14ac:dyDescent="0.55000000000000004"/>
    <row r="765" ht="15.75" customHeight="1" x14ac:dyDescent="0.55000000000000004"/>
    <row r="766" ht="15.75" customHeight="1" x14ac:dyDescent="0.55000000000000004"/>
    <row r="767" ht="15.75" customHeight="1" x14ac:dyDescent="0.55000000000000004"/>
    <row r="768" ht="15.75" customHeight="1" x14ac:dyDescent="0.55000000000000004"/>
    <row r="769" ht="15.75" customHeight="1" x14ac:dyDescent="0.55000000000000004"/>
    <row r="770" ht="15.75" customHeight="1" x14ac:dyDescent="0.55000000000000004"/>
    <row r="771" ht="15.75" customHeight="1" x14ac:dyDescent="0.55000000000000004"/>
    <row r="772" ht="15.75" customHeight="1" x14ac:dyDescent="0.55000000000000004"/>
    <row r="773" ht="15.75" customHeight="1" x14ac:dyDescent="0.55000000000000004"/>
    <row r="774" ht="15.75" customHeight="1" x14ac:dyDescent="0.55000000000000004"/>
    <row r="775" ht="15.75" customHeight="1" x14ac:dyDescent="0.55000000000000004"/>
    <row r="776" ht="15.75" customHeight="1" x14ac:dyDescent="0.55000000000000004"/>
    <row r="777" ht="15.75" customHeight="1" x14ac:dyDescent="0.55000000000000004"/>
    <row r="778" ht="15.75" customHeight="1" x14ac:dyDescent="0.55000000000000004"/>
    <row r="779" ht="15.75" customHeight="1" x14ac:dyDescent="0.55000000000000004"/>
    <row r="780" ht="15.75" customHeight="1" x14ac:dyDescent="0.55000000000000004"/>
    <row r="781" ht="15.75" customHeight="1" x14ac:dyDescent="0.55000000000000004"/>
    <row r="782" ht="15.75" customHeight="1" x14ac:dyDescent="0.55000000000000004"/>
    <row r="783" ht="15.75" customHeight="1" x14ac:dyDescent="0.55000000000000004"/>
    <row r="784" ht="15.75" customHeight="1" x14ac:dyDescent="0.55000000000000004"/>
    <row r="785" ht="15.75" customHeight="1" x14ac:dyDescent="0.55000000000000004"/>
    <row r="786" ht="15.75" customHeight="1" x14ac:dyDescent="0.55000000000000004"/>
    <row r="787" ht="15.75" customHeight="1" x14ac:dyDescent="0.55000000000000004"/>
    <row r="788" ht="15.75" customHeight="1" x14ac:dyDescent="0.55000000000000004"/>
    <row r="789" ht="15.75" customHeight="1" x14ac:dyDescent="0.55000000000000004"/>
    <row r="790" ht="15.75" customHeight="1" x14ac:dyDescent="0.55000000000000004"/>
    <row r="791" ht="15.75" customHeight="1" x14ac:dyDescent="0.55000000000000004"/>
    <row r="792" ht="15.75" customHeight="1" x14ac:dyDescent="0.55000000000000004"/>
    <row r="793" ht="15.75" customHeight="1" x14ac:dyDescent="0.55000000000000004"/>
    <row r="794" ht="15.75" customHeight="1" x14ac:dyDescent="0.55000000000000004"/>
    <row r="795" ht="15.75" customHeight="1" x14ac:dyDescent="0.55000000000000004"/>
    <row r="796" ht="15.75" customHeight="1" x14ac:dyDescent="0.55000000000000004"/>
    <row r="797" ht="15.75" customHeight="1" x14ac:dyDescent="0.55000000000000004"/>
    <row r="798" ht="15.75" customHeight="1" x14ac:dyDescent="0.55000000000000004"/>
    <row r="799" ht="15.75" customHeight="1" x14ac:dyDescent="0.55000000000000004"/>
    <row r="800" ht="15.75" customHeight="1" x14ac:dyDescent="0.55000000000000004"/>
    <row r="801" ht="15.75" customHeight="1" x14ac:dyDescent="0.55000000000000004"/>
    <row r="802" ht="15.75" customHeight="1" x14ac:dyDescent="0.55000000000000004"/>
    <row r="803" ht="15.75" customHeight="1" x14ac:dyDescent="0.55000000000000004"/>
    <row r="804" ht="15.75" customHeight="1" x14ac:dyDescent="0.55000000000000004"/>
    <row r="805" ht="15.75" customHeight="1" x14ac:dyDescent="0.55000000000000004"/>
    <row r="806" ht="15.75" customHeight="1" x14ac:dyDescent="0.55000000000000004"/>
    <row r="807" ht="15.75" customHeight="1" x14ac:dyDescent="0.55000000000000004"/>
    <row r="808" ht="15.75" customHeight="1" x14ac:dyDescent="0.55000000000000004"/>
    <row r="809" ht="15.75" customHeight="1" x14ac:dyDescent="0.55000000000000004"/>
    <row r="810" ht="15.75" customHeight="1" x14ac:dyDescent="0.55000000000000004"/>
    <row r="811" ht="15.75" customHeight="1" x14ac:dyDescent="0.55000000000000004"/>
    <row r="812" ht="15.75" customHeight="1" x14ac:dyDescent="0.55000000000000004"/>
    <row r="813" ht="15.75" customHeight="1" x14ac:dyDescent="0.55000000000000004"/>
    <row r="814" ht="15.75" customHeight="1" x14ac:dyDescent="0.55000000000000004"/>
    <row r="815" ht="15.75" customHeight="1" x14ac:dyDescent="0.55000000000000004"/>
    <row r="816" ht="15.75" customHeight="1" x14ac:dyDescent="0.55000000000000004"/>
    <row r="817" ht="15.75" customHeight="1" x14ac:dyDescent="0.55000000000000004"/>
    <row r="818" ht="15.75" customHeight="1" x14ac:dyDescent="0.55000000000000004"/>
    <row r="819" ht="15.75" customHeight="1" x14ac:dyDescent="0.55000000000000004"/>
    <row r="820" ht="15.75" customHeight="1" x14ac:dyDescent="0.55000000000000004"/>
    <row r="821" ht="15.75" customHeight="1" x14ac:dyDescent="0.55000000000000004"/>
    <row r="822" ht="15.75" customHeight="1" x14ac:dyDescent="0.55000000000000004"/>
    <row r="823" ht="15.75" customHeight="1" x14ac:dyDescent="0.55000000000000004"/>
    <row r="824" ht="15.75" customHeight="1" x14ac:dyDescent="0.55000000000000004"/>
    <row r="825" ht="15.75" customHeight="1" x14ac:dyDescent="0.55000000000000004"/>
    <row r="826" ht="15.75" customHeight="1" x14ac:dyDescent="0.55000000000000004"/>
    <row r="827" ht="15.75" customHeight="1" x14ac:dyDescent="0.55000000000000004"/>
    <row r="828" ht="15.75" customHeight="1" x14ac:dyDescent="0.55000000000000004"/>
    <row r="829" ht="15.75" customHeight="1" x14ac:dyDescent="0.55000000000000004"/>
    <row r="830" ht="15.75" customHeight="1" x14ac:dyDescent="0.55000000000000004"/>
    <row r="831" ht="15.75" customHeight="1" x14ac:dyDescent="0.55000000000000004"/>
    <row r="832" ht="15.75" customHeight="1" x14ac:dyDescent="0.55000000000000004"/>
    <row r="833" ht="15.75" customHeight="1" x14ac:dyDescent="0.55000000000000004"/>
    <row r="834" ht="15.75" customHeight="1" x14ac:dyDescent="0.55000000000000004"/>
    <row r="835" ht="15.75" customHeight="1" x14ac:dyDescent="0.55000000000000004"/>
    <row r="836" ht="15.75" customHeight="1" x14ac:dyDescent="0.55000000000000004"/>
    <row r="837" ht="15.75" customHeight="1" x14ac:dyDescent="0.55000000000000004"/>
    <row r="838" ht="15.75" customHeight="1" x14ac:dyDescent="0.55000000000000004"/>
    <row r="839" ht="15.75" customHeight="1" x14ac:dyDescent="0.55000000000000004"/>
    <row r="840" ht="15.75" customHeight="1" x14ac:dyDescent="0.55000000000000004"/>
    <row r="841" ht="15.75" customHeight="1" x14ac:dyDescent="0.55000000000000004"/>
    <row r="842" ht="15.75" customHeight="1" x14ac:dyDescent="0.55000000000000004"/>
    <row r="843" ht="15.75" customHeight="1" x14ac:dyDescent="0.55000000000000004"/>
    <row r="844" ht="15.75" customHeight="1" x14ac:dyDescent="0.55000000000000004"/>
    <row r="845" ht="15.75" customHeight="1" x14ac:dyDescent="0.55000000000000004"/>
    <row r="846" ht="15.75" customHeight="1" x14ac:dyDescent="0.55000000000000004"/>
    <row r="847" ht="15.75" customHeight="1" x14ac:dyDescent="0.55000000000000004"/>
    <row r="848" ht="15.75" customHeight="1" x14ac:dyDescent="0.55000000000000004"/>
    <row r="849" ht="15.75" customHeight="1" x14ac:dyDescent="0.55000000000000004"/>
    <row r="850" ht="15.75" customHeight="1" x14ac:dyDescent="0.55000000000000004"/>
    <row r="851" ht="15.75" customHeight="1" x14ac:dyDescent="0.55000000000000004"/>
    <row r="852" ht="15.75" customHeight="1" x14ac:dyDescent="0.55000000000000004"/>
    <row r="853" ht="15.75" customHeight="1" x14ac:dyDescent="0.55000000000000004"/>
    <row r="854" ht="15.75" customHeight="1" x14ac:dyDescent="0.55000000000000004"/>
    <row r="855" ht="15.75" customHeight="1" x14ac:dyDescent="0.55000000000000004"/>
    <row r="856" ht="15.75" customHeight="1" x14ac:dyDescent="0.55000000000000004"/>
    <row r="857" ht="15.75" customHeight="1" x14ac:dyDescent="0.55000000000000004"/>
    <row r="858" ht="15.75" customHeight="1" x14ac:dyDescent="0.55000000000000004"/>
    <row r="859" ht="15.75" customHeight="1" x14ac:dyDescent="0.55000000000000004"/>
    <row r="860" ht="15.75" customHeight="1" x14ac:dyDescent="0.55000000000000004"/>
    <row r="861" ht="15.75" customHeight="1" x14ac:dyDescent="0.55000000000000004"/>
    <row r="862" ht="15.75" customHeight="1" x14ac:dyDescent="0.55000000000000004"/>
    <row r="863" ht="15.75" customHeight="1" x14ac:dyDescent="0.55000000000000004"/>
    <row r="864" ht="15.75" customHeight="1" x14ac:dyDescent="0.55000000000000004"/>
    <row r="865" ht="15.75" customHeight="1" x14ac:dyDescent="0.55000000000000004"/>
    <row r="866" ht="15.75" customHeight="1" x14ac:dyDescent="0.55000000000000004"/>
    <row r="867" ht="15.75" customHeight="1" x14ac:dyDescent="0.55000000000000004"/>
    <row r="868" ht="15.75" customHeight="1" x14ac:dyDescent="0.55000000000000004"/>
    <row r="869" ht="15.75" customHeight="1" x14ac:dyDescent="0.55000000000000004"/>
    <row r="870" ht="15.75" customHeight="1" x14ac:dyDescent="0.55000000000000004"/>
    <row r="871" ht="15.75" customHeight="1" x14ac:dyDescent="0.55000000000000004"/>
    <row r="872" ht="15.75" customHeight="1" x14ac:dyDescent="0.55000000000000004"/>
    <row r="873" ht="15.75" customHeight="1" x14ac:dyDescent="0.55000000000000004"/>
    <row r="874" ht="15.75" customHeight="1" x14ac:dyDescent="0.55000000000000004"/>
    <row r="875" ht="15.75" customHeight="1" x14ac:dyDescent="0.55000000000000004"/>
    <row r="876" ht="15.75" customHeight="1" x14ac:dyDescent="0.55000000000000004"/>
    <row r="877" ht="15.75" customHeight="1" x14ac:dyDescent="0.55000000000000004"/>
    <row r="878" ht="15.75" customHeight="1" x14ac:dyDescent="0.55000000000000004"/>
    <row r="879" ht="15.75" customHeight="1" x14ac:dyDescent="0.55000000000000004"/>
    <row r="880" ht="15.75" customHeight="1" x14ac:dyDescent="0.55000000000000004"/>
    <row r="881" ht="15.75" customHeight="1" x14ac:dyDescent="0.55000000000000004"/>
    <row r="882" ht="15.75" customHeight="1" x14ac:dyDescent="0.55000000000000004"/>
    <row r="883" ht="15.75" customHeight="1" x14ac:dyDescent="0.55000000000000004"/>
    <row r="884" ht="15.75" customHeight="1" x14ac:dyDescent="0.55000000000000004"/>
    <row r="885" ht="15.75" customHeight="1" x14ac:dyDescent="0.55000000000000004"/>
    <row r="886" ht="15.75" customHeight="1" x14ac:dyDescent="0.55000000000000004"/>
    <row r="887" ht="15.75" customHeight="1" x14ac:dyDescent="0.55000000000000004"/>
    <row r="888" ht="15.75" customHeight="1" x14ac:dyDescent="0.55000000000000004"/>
    <row r="889" ht="15.75" customHeight="1" x14ac:dyDescent="0.55000000000000004"/>
    <row r="890" ht="15.75" customHeight="1" x14ac:dyDescent="0.55000000000000004"/>
    <row r="891" ht="15.75" customHeight="1" x14ac:dyDescent="0.55000000000000004"/>
    <row r="892" ht="15.75" customHeight="1" x14ac:dyDescent="0.55000000000000004"/>
    <row r="893" ht="15.75" customHeight="1" x14ac:dyDescent="0.55000000000000004"/>
    <row r="894" ht="15.75" customHeight="1" x14ac:dyDescent="0.55000000000000004"/>
    <row r="895" ht="15.75" customHeight="1" x14ac:dyDescent="0.55000000000000004"/>
    <row r="896" ht="15.75" customHeight="1" x14ac:dyDescent="0.55000000000000004"/>
    <row r="897" ht="15.75" customHeight="1" x14ac:dyDescent="0.55000000000000004"/>
    <row r="898" ht="15.75" customHeight="1" x14ac:dyDescent="0.55000000000000004"/>
    <row r="899" ht="15.75" customHeight="1" x14ac:dyDescent="0.55000000000000004"/>
    <row r="900" ht="15.75" customHeight="1" x14ac:dyDescent="0.55000000000000004"/>
    <row r="901" ht="15.75" customHeight="1" x14ac:dyDescent="0.55000000000000004"/>
    <row r="902" ht="15.75" customHeight="1" x14ac:dyDescent="0.55000000000000004"/>
    <row r="903" ht="15.75" customHeight="1" x14ac:dyDescent="0.55000000000000004"/>
    <row r="904" ht="15.75" customHeight="1" x14ac:dyDescent="0.55000000000000004"/>
    <row r="905" ht="15.75" customHeight="1" x14ac:dyDescent="0.55000000000000004"/>
    <row r="906" ht="15.75" customHeight="1" x14ac:dyDescent="0.55000000000000004"/>
    <row r="907" ht="15.75" customHeight="1" x14ac:dyDescent="0.55000000000000004"/>
    <row r="908" ht="15.75" customHeight="1" x14ac:dyDescent="0.55000000000000004"/>
    <row r="909" ht="15.75" customHeight="1" x14ac:dyDescent="0.55000000000000004"/>
    <row r="910" ht="15.75" customHeight="1" x14ac:dyDescent="0.55000000000000004"/>
    <row r="911" ht="15.75" customHeight="1" x14ac:dyDescent="0.55000000000000004"/>
    <row r="912" ht="15.75" customHeight="1" x14ac:dyDescent="0.55000000000000004"/>
    <row r="913" ht="15.75" customHeight="1" x14ac:dyDescent="0.55000000000000004"/>
    <row r="914" ht="15.75" customHeight="1" x14ac:dyDescent="0.55000000000000004"/>
    <row r="915" ht="15.75" customHeight="1" x14ac:dyDescent="0.55000000000000004"/>
    <row r="916" ht="15.75" customHeight="1" x14ac:dyDescent="0.55000000000000004"/>
    <row r="917" ht="15.75" customHeight="1" x14ac:dyDescent="0.55000000000000004"/>
    <row r="918" ht="15.75" customHeight="1" x14ac:dyDescent="0.55000000000000004"/>
    <row r="919" ht="15.75" customHeight="1" x14ac:dyDescent="0.55000000000000004"/>
    <row r="920" ht="15.75" customHeight="1" x14ac:dyDescent="0.55000000000000004"/>
    <row r="921" ht="15.75" customHeight="1" x14ac:dyDescent="0.55000000000000004"/>
    <row r="922" ht="15.75" customHeight="1" x14ac:dyDescent="0.55000000000000004"/>
    <row r="923" ht="15.75" customHeight="1" x14ac:dyDescent="0.55000000000000004"/>
    <row r="924" ht="15.75" customHeight="1" x14ac:dyDescent="0.55000000000000004"/>
    <row r="925" ht="15.75" customHeight="1" x14ac:dyDescent="0.55000000000000004"/>
    <row r="926" ht="15.75" customHeight="1" x14ac:dyDescent="0.55000000000000004"/>
    <row r="927" ht="15.75" customHeight="1" x14ac:dyDescent="0.55000000000000004"/>
    <row r="928" ht="15.75" customHeight="1" x14ac:dyDescent="0.55000000000000004"/>
    <row r="929" ht="15.75" customHeight="1" x14ac:dyDescent="0.55000000000000004"/>
    <row r="930" ht="15.75" customHeight="1" x14ac:dyDescent="0.55000000000000004"/>
    <row r="931" ht="15.75" customHeight="1" x14ac:dyDescent="0.55000000000000004"/>
    <row r="932" ht="15.75" customHeight="1" x14ac:dyDescent="0.55000000000000004"/>
    <row r="933" ht="15.75" customHeight="1" x14ac:dyDescent="0.55000000000000004"/>
    <row r="934" ht="15.75" customHeight="1" x14ac:dyDescent="0.55000000000000004"/>
    <row r="935" ht="15.75" customHeight="1" x14ac:dyDescent="0.55000000000000004"/>
    <row r="936" ht="15.75" customHeight="1" x14ac:dyDescent="0.55000000000000004"/>
    <row r="937" ht="15.75" customHeight="1" x14ac:dyDescent="0.55000000000000004"/>
    <row r="938" ht="15.75" customHeight="1" x14ac:dyDescent="0.55000000000000004"/>
  </sheetData>
  <mergeCells count="102">
    <mergeCell ref="J1:P1"/>
    <mergeCell ref="F53:N53"/>
    <mergeCell ref="O53:P53"/>
    <mergeCell ref="A1:C1"/>
    <mergeCell ref="E1:I1"/>
    <mergeCell ref="A2:I6"/>
    <mergeCell ref="J2:P3"/>
    <mergeCell ref="J4:J5"/>
    <mergeCell ref="K4:N5"/>
    <mergeCell ref="O4:O5"/>
    <mergeCell ref="P4:P5"/>
    <mergeCell ref="J6:J7"/>
    <mergeCell ref="K6:N7"/>
    <mergeCell ref="O6:O7"/>
    <mergeCell ref="P6:P7"/>
    <mergeCell ref="D7:I7"/>
    <mergeCell ref="D8:I8"/>
    <mergeCell ref="J8:J9"/>
    <mergeCell ref="K8:N9"/>
    <mergeCell ref="O8:O9"/>
    <mergeCell ref="P8:P9"/>
    <mergeCell ref="A9:A10"/>
    <mergeCell ref="D9:I9"/>
    <mergeCell ref="J10:P13"/>
    <mergeCell ref="A11:A17"/>
    <mergeCell ref="B11:H11"/>
    <mergeCell ref="B12:D12"/>
    <mergeCell ref="E12:H12"/>
    <mergeCell ref="B13:H13"/>
    <mergeCell ref="B14:F15"/>
    <mergeCell ref="I14:I15"/>
    <mergeCell ref="J14:P16"/>
    <mergeCell ref="B16:H16"/>
    <mergeCell ref="B17:H17"/>
    <mergeCell ref="K17:N17"/>
    <mergeCell ref="M25:N26"/>
    <mergeCell ref="B18:H18"/>
    <mergeCell ref="J18:P23"/>
    <mergeCell ref="A19:A20"/>
    <mergeCell ref="B19:H20"/>
    <mergeCell ref="I19:I20"/>
    <mergeCell ref="A21:A23"/>
    <mergeCell ref="B21:H23"/>
    <mergeCell ref="I21:I23"/>
    <mergeCell ref="A24:P24"/>
    <mergeCell ref="A37:P38"/>
    <mergeCell ref="O25:O27"/>
    <mergeCell ref="P25:P27"/>
    <mergeCell ref="A35:D36"/>
    <mergeCell ref="E35:E36"/>
    <mergeCell ref="F35:F36"/>
    <mergeCell ref="G35:G36"/>
    <mergeCell ref="H35:H36"/>
    <mergeCell ref="I35:I36"/>
    <mergeCell ref="J35:J36"/>
    <mergeCell ref="K35:K36"/>
    <mergeCell ref="L35:L36"/>
    <mergeCell ref="M35:M36"/>
    <mergeCell ref="N35:N36"/>
    <mergeCell ref="O35:O36"/>
    <mergeCell ref="P35:P36"/>
    <mergeCell ref="A25:A26"/>
    <mergeCell ref="B25:B26"/>
    <mergeCell ref="C25:C26"/>
    <mergeCell ref="D25:D26"/>
    <mergeCell ref="E25:F26"/>
    <mergeCell ref="G25:H26"/>
    <mergeCell ref="I25:J26"/>
    <mergeCell ref="K25:L26"/>
    <mergeCell ref="P39:P41"/>
    <mergeCell ref="A42:A48"/>
    <mergeCell ref="D42:D48"/>
    <mergeCell ref="A39:A40"/>
    <mergeCell ref="B39:B40"/>
    <mergeCell ref="C39:C40"/>
    <mergeCell ref="D39:D40"/>
    <mergeCell ref="E39:F40"/>
    <mergeCell ref="G39:H40"/>
    <mergeCell ref="F49:F50"/>
    <mergeCell ref="G49:G50"/>
    <mergeCell ref="H49:H50"/>
    <mergeCell ref="I49:I50"/>
    <mergeCell ref="I39:J40"/>
    <mergeCell ref="B60:H60"/>
    <mergeCell ref="P49:P50"/>
    <mergeCell ref="A52:N52"/>
    <mergeCell ref="O52:P52"/>
    <mergeCell ref="A54:N54"/>
    <mergeCell ref="O54:P54"/>
    <mergeCell ref="A55:N55"/>
    <mergeCell ref="O55:P55"/>
    <mergeCell ref="J49:J50"/>
    <mergeCell ref="K49:K50"/>
    <mergeCell ref="L49:L50"/>
    <mergeCell ref="M49:M50"/>
    <mergeCell ref="N49:N50"/>
    <mergeCell ref="O49:O50"/>
    <mergeCell ref="A49:D50"/>
    <mergeCell ref="E49:E50"/>
    <mergeCell ref="K39:L40"/>
    <mergeCell ref="M39:N40"/>
    <mergeCell ref="O39:O41"/>
  </mergeCells>
  <conditionalFormatting sqref="F28:F34 H28:H34 J28:J34 L28:L34 N28:N34">
    <cfRule type="cellIs" dxfId="7" priority="8" operator="equal">
      <formula>0</formula>
    </cfRule>
  </conditionalFormatting>
  <conditionalFormatting sqref="N42:N43 L42:L43 J42:J43 H42:H43 F42:F43 F45:F48 H45:H48 J45:J48 L45:L48 N45:N48">
    <cfRule type="cellIs" dxfId="6" priority="7" operator="equal">
      <formula>0</formula>
    </cfRule>
  </conditionalFormatting>
  <conditionalFormatting sqref="F44">
    <cfRule type="cellIs" dxfId="5" priority="6" operator="equal">
      <formula>0</formula>
    </cfRule>
  </conditionalFormatting>
  <conditionalFormatting sqref="H44">
    <cfRule type="cellIs" dxfId="4" priority="5" operator="equal">
      <formula>0</formula>
    </cfRule>
  </conditionalFormatting>
  <conditionalFormatting sqref="J44">
    <cfRule type="cellIs" dxfId="3" priority="4" operator="equal">
      <formula>0</formula>
    </cfRule>
  </conditionalFormatting>
  <conditionalFormatting sqref="L44">
    <cfRule type="cellIs" dxfId="2" priority="3" operator="equal">
      <formula>0</formula>
    </cfRule>
  </conditionalFormatting>
  <conditionalFormatting sqref="N44">
    <cfRule type="cellIs" dxfId="1" priority="2" operator="equal">
      <formula>0</formula>
    </cfRule>
  </conditionalFormatting>
  <conditionalFormatting sqref="O17">
    <cfRule type="cellIs" dxfId="0" priority="1" operator="between">
      <formula>0.1</formula>
      <formula>1000000</formula>
    </cfRule>
  </conditionalFormatting>
  <hyperlinks>
    <hyperlink ref="E1:I1" r:id="rId1" display="University of Utah Cost Sharing Policy"/>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114300</xdr:colOff>
                    <xdr:row>10</xdr:row>
                    <xdr:rowOff>163830</xdr:rowOff>
                  </from>
                  <to>
                    <xdr:col>1</xdr:col>
                    <xdr:colOff>1283970</xdr:colOff>
                    <xdr:row>12</xdr:row>
                    <xdr:rowOff>64770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23" zoomScale="140" zoomScaleNormal="140" zoomScalePageLayoutView="140" workbookViewId="0">
      <selection activeCell="H30" sqref="H30"/>
    </sheetView>
  </sheetViews>
  <sheetFormatPr defaultColWidth="8.83984375" defaultRowHeight="14.4" x14ac:dyDescent="0.55000000000000004"/>
  <cols>
    <col min="1" max="1" width="45.3125" style="3" customWidth="1"/>
    <col min="2" max="2" width="10.47265625" style="3" customWidth="1"/>
    <col min="3" max="3" width="7" style="3" bestFit="1" customWidth="1"/>
    <col min="4" max="4" width="16.47265625" style="3" bestFit="1" customWidth="1"/>
    <col min="5" max="16384" width="8.83984375" style="3"/>
  </cols>
  <sheetData>
    <row r="1" spans="1:4" x14ac:dyDescent="0.55000000000000004">
      <c r="A1" s="328"/>
      <c r="B1" s="329"/>
      <c r="C1" s="329"/>
      <c r="D1" s="329"/>
    </row>
    <row r="2" spans="1:4" x14ac:dyDescent="0.55000000000000004">
      <c r="A2" s="329"/>
      <c r="B2" s="329"/>
      <c r="C2" s="329"/>
      <c r="D2" s="329"/>
    </row>
    <row r="3" spans="1:4" x14ac:dyDescent="0.55000000000000004">
      <c r="A3" s="330"/>
      <c r="B3" s="330"/>
      <c r="C3" s="330"/>
      <c r="D3" s="330"/>
    </row>
    <row r="4" spans="1:4" s="4" customFormat="1" ht="12.75" customHeight="1" x14ac:dyDescent="0.55000000000000004">
      <c r="A4" s="44"/>
      <c r="B4" s="331"/>
      <c r="C4" s="331"/>
      <c r="D4" s="331"/>
    </row>
    <row r="5" spans="1:4" s="4" customFormat="1" ht="18.600000000000001" thickBot="1" x14ac:dyDescent="0.75">
      <c r="A5" s="348" t="s">
        <v>11</v>
      </c>
      <c r="B5" s="349"/>
      <c r="C5" s="349"/>
      <c r="D5" s="349"/>
    </row>
    <row r="6" spans="1:4" s="4" customFormat="1" ht="14.7" thickBot="1" x14ac:dyDescent="0.6">
      <c r="A6" s="43" t="s">
        <v>12</v>
      </c>
      <c r="B6" s="343"/>
      <c r="C6" s="344"/>
      <c r="D6" s="345"/>
    </row>
    <row r="7" spans="1:4" s="4" customFormat="1" ht="14.7" thickBot="1" x14ac:dyDescent="0.6">
      <c r="A7" s="42" t="s">
        <v>13</v>
      </c>
      <c r="B7" s="41"/>
      <c r="C7" s="40"/>
      <c r="D7" s="39" t="s">
        <v>58</v>
      </c>
    </row>
    <row r="8" spans="1:4" s="4" customFormat="1" x14ac:dyDescent="0.55000000000000004">
      <c r="A8" s="38" t="s">
        <v>14</v>
      </c>
      <c r="B8" s="37" t="s">
        <v>15</v>
      </c>
      <c r="C8" s="36"/>
      <c r="D8" s="35"/>
    </row>
    <row r="9" spans="1:4" s="4" customFormat="1" x14ac:dyDescent="0.55000000000000004">
      <c r="A9" s="12" t="s">
        <v>16</v>
      </c>
      <c r="B9" s="15">
        <v>0</v>
      </c>
      <c r="C9" s="28"/>
      <c r="D9" s="34"/>
    </row>
    <row r="10" spans="1:4" s="4" customFormat="1" x14ac:dyDescent="0.55000000000000004">
      <c r="A10" s="12" t="s">
        <v>17</v>
      </c>
      <c r="B10" s="15">
        <v>0</v>
      </c>
      <c r="C10" s="28"/>
      <c r="D10" s="34"/>
    </row>
    <row r="11" spans="1:4" s="4" customFormat="1" x14ac:dyDescent="0.55000000000000004">
      <c r="A11" s="12"/>
      <c r="B11" s="15"/>
      <c r="C11" s="28"/>
      <c r="D11" s="14"/>
    </row>
    <row r="12" spans="1:4" s="4" customFormat="1" x14ac:dyDescent="0.55000000000000004">
      <c r="A12" s="12" t="s">
        <v>18</v>
      </c>
      <c r="B12" s="15">
        <v>0</v>
      </c>
      <c r="C12" s="346" t="s">
        <v>19</v>
      </c>
      <c r="D12" s="347"/>
    </row>
    <row r="13" spans="1:4" s="4" customFormat="1" x14ac:dyDescent="0.55000000000000004">
      <c r="A13" s="12" t="s">
        <v>23</v>
      </c>
      <c r="B13" s="15">
        <v>0</v>
      </c>
      <c r="C13" s="28"/>
      <c r="D13" s="14" t="s">
        <v>58</v>
      </c>
    </row>
    <row r="14" spans="1:4" s="4" customFormat="1" x14ac:dyDescent="0.55000000000000004">
      <c r="A14" s="12" t="s">
        <v>25</v>
      </c>
      <c r="B14" s="15">
        <v>0</v>
      </c>
      <c r="C14" s="28"/>
      <c r="D14" s="14" t="s">
        <v>58</v>
      </c>
    </row>
    <row r="15" spans="1:4" s="4" customFormat="1" x14ac:dyDescent="0.55000000000000004">
      <c r="A15" s="12" t="s">
        <v>26</v>
      </c>
      <c r="B15" s="15">
        <v>0</v>
      </c>
      <c r="C15" s="28"/>
      <c r="D15" s="14" t="s">
        <v>58</v>
      </c>
    </row>
    <row r="16" spans="1:4" s="4" customFormat="1" x14ac:dyDescent="0.55000000000000004">
      <c r="A16" s="12" t="s">
        <v>27</v>
      </c>
      <c r="B16" s="15">
        <v>0</v>
      </c>
      <c r="C16" s="28"/>
      <c r="D16" s="14"/>
    </row>
    <row r="17" spans="1:4" s="4" customFormat="1" x14ac:dyDescent="0.55000000000000004">
      <c r="A17" s="12" t="s">
        <v>28</v>
      </c>
      <c r="B17" s="15">
        <v>0</v>
      </c>
      <c r="C17" s="28"/>
      <c r="D17" s="14"/>
    </row>
    <row r="18" spans="1:4" s="4" customFormat="1" x14ac:dyDescent="0.55000000000000004">
      <c r="A18" s="12" t="s">
        <v>29</v>
      </c>
      <c r="B18" s="15">
        <v>0</v>
      </c>
      <c r="C18" s="28"/>
      <c r="D18" s="14"/>
    </row>
    <row r="19" spans="1:4" s="4" customFormat="1" x14ac:dyDescent="0.55000000000000004">
      <c r="A19" s="12" t="s">
        <v>31</v>
      </c>
      <c r="B19" s="15">
        <v>0</v>
      </c>
      <c r="C19" s="28"/>
      <c r="D19" s="14" t="s">
        <v>58</v>
      </c>
    </row>
    <row r="20" spans="1:4" s="4" customFormat="1" x14ac:dyDescent="0.55000000000000004">
      <c r="A20" s="12" t="s">
        <v>32</v>
      </c>
      <c r="B20" s="15">
        <v>0</v>
      </c>
      <c r="C20" s="28"/>
      <c r="D20" s="14" t="s">
        <v>58</v>
      </c>
    </row>
    <row r="21" spans="1:4" s="4" customFormat="1" x14ac:dyDescent="0.55000000000000004">
      <c r="A21" s="12" t="s">
        <v>33</v>
      </c>
      <c r="B21" s="15">
        <v>0</v>
      </c>
      <c r="C21" s="28"/>
      <c r="D21" s="14"/>
    </row>
    <row r="22" spans="1:4" s="4" customFormat="1" x14ac:dyDescent="0.55000000000000004">
      <c r="A22" s="12" t="s">
        <v>35</v>
      </c>
      <c r="B22" s="15">
        <v>0</v>
      </c>
      <c r="C22" s="28"/>
      <c r="D22" s="14"/>
    </row>
    <row r="23" spans="1:4" s="4" customFormat="1" x14ac:dyDescent="0.55000000000000004">
      <c r="A23" s="12" t="s">
        <v>37</v>
      </c>
      <c r="B23" s="15">
        <v>0</v>
      </c>
      <c r="C23" s="28"/>
      <c r="D23" s="14"/>
    </row>
    <row r="24" spans="1:4" s="4" customFormat="1" x14ac:dyDescent="0.55000000000000004">
      <c r="A24" s="12" t="s">
        <v>38</v>
      </c>
      <c r="B24" s="15">
        <v>0</v>
      </c>
      <c r="C24" s="28"/>
      <c r="D24" s="33"/>
    </row>
    <row r="25" spans="1:4" s="4" customFormat="1" x14ac:dyDescent="0.55000000000000004">
      <c r="A25" s="12" t="s">
        <v>39</v>
      </c>
      <c r="B25" s="15">
        <v>0</v>
      </c>
      <c r="C25" s="28"/>
      <c r="D25" s="14" t="s">
        <v>58</v>
      </c>
    </row>
    <row r="26" spans="1:4" s="4" customFormat="1" x14ac:dyDescent="0.55000000000000004">
      <c r="A26" s="12" t="s">
        <v>40</v>
      </c>
      <c r="B26" s="15">
        <v>0</v>
      </c>
      <c r="C26" s="28"/>
      <c r="D26" s="14" t="s">
        <v>58</v>
      </c>
    </row>
    <row r="27" spans="1:4" s="4" customFormat="1" x14ac:dyDescent="0.55000000000000004">
      <c r="A27" s="12" t="s">
        <v>41</v>
      </c>
      <c r="B27" s="15">
        <v>0</v>
      </c>
      <c r="C27" s="28"/>
      <c r="D27" s="14" t="s">
        <v>58</v>
      </c>
    </row>
    <row r="28" spans="1:4" s="4" customFormat="1" ht="13.5" customHeight="1" x14ac:dyDescent="0.55000000000000004">
      <c r="A28" s="26" t="s">
        <v>42</v>
      </c>
      <c r="B28" s="31"/>
      <c r="C28" s="30"/>
      <c r="D28" s="14"/>
    </row>
    <row r="29" spans="1:4" s="4" customFormat="1" x14ac:dyDescent="0.55000000000000004">
      <c r="A29" s="12" t="s">
        <v>43</v>
      </c>
      <c r="B29" s="15">
        <v>0</v>
      </c>
      <c r="C29" s="28"/>
      <c r="D29" s="14" t="s">
        <v>58</v>
      </c>
    </row>
    <row r="30" spans="1:4" s="4" customFormat="1" x14ac:dyDescent="0.55000000000000004">
      <c r="A30" s="12" t="s">
        <v>44</v>
      </c>
      <c r="B30" s="15">
        <v>0</v>
      </c>
      <c r="C30" s="28"/>
      <c r="D30" s="14" t="s">
        <v>58</v>
      </c>
    </row>
    <row r="31" spans="1:4" s="4" customFormat="1" x14ac:dyDescent="0.55000000000000004">
      <c r="A31" s="12" t="s">
        <v>82</v>
      </c>
      <c r="B31" s="15">
        <v>0</v>
      </c>
      <c r="C31" s="28"/>
      <c r="D31" s="14"/>
    </row>
    <row r="32" spans="1:4" s="4" customFormat="1" x14ac:dyDescent="0.55000000000000004">
      <c r="A32" s="12" t="s">
        <v>45</v>
      </c>
      <c r="B32" s="15">
        <v>0</v>
      </c>
      <c r="C32" s="28"/>
      <c r="D32" s="14"/>
    </row>
    <row r="33" spans="1:4" s="4" customFormat="1" ht="14.25" customHeight="1" x14ac:dyDescent="0.55000000000000004">
      <c r="A33" s="12" t="s">
        <v>46</v>
      </c>
      <c r="B33" s="15">
        <v>0</v>
      </c>
      <c r="C33" s="28"/>
      <c r="D33" s="332"/>
    </row>
    <row r="34" spans="1:4" s="4" customFormat="1" ht="8.25" customHeight="1" x14ac:dyDescent="0.55000000000000004">
      <c r="A34" s="32"/>
      <c r="B34" s="31"/>
      <c r="C34" s="30"/>
      <c r="D34" s="333"/>
    </row>
    <row r="35" spans="1:4" s="4" customFormat="1" x14ac:dyDescent="0.55000000000000004">
      <c r="A35" s="26" t="s">
        <v>47</v>
      </c>
      <c r="B35" s="7">
        <f>SUM(B9:B33)+B49</f>
        <v>0</v>
      </c>
      <c r="C35" s="28"/>
      <c r="D35" s="333"/>
    </row>
    <row r="36" spans="1:4" s="4" customFormat="1" x14ac:dyDescent="0.55000000000000004">
      <c r="A36" s="12" t="s">
        <v>48</v>
      </c>
      <c r="B36" s="29">
        <f>SUM(B9:B27)+B49</f>
        <v>0</v>
      </c>
      <c r="C36" s="28"/>
      <c r="D36" s="27"/>
    </row>
    <row r="37" spans="1:4" s="4" customFormat="1" ht="15" customHeight="1" x14ac:dyDescent="0.55000000000000004">
      <c r="A37" s="26" t="s">
        <v>59</v>
      </c>
      <c r="B37" s="7">
        <f>ROUND(((B36)*C37),0)</f>
        <v>0</v>
      </c>
      <c r="C37" s="25">
        <v>0.52500000000000002</v>
      </c>
      <c r="D37" s="24" t="s">
        <v>49</v>
      </c>
    </row>
    <row r="38" spans="1:4" s="4" customFormat="1" ht="9" customHeight="1" x14ac:dyDescent="0.55000000000000004">
      <c r="A38" s="12"/>
      <c r="B38" s="23"/>
      <c r="C38" s="22"/>
      <c r="D38" s="5"/>
    </row>
    <row r="39" spans="1:4" s="4" customFormat="1" ht="15.75" customHeight="1" thickBot="1" x14ac:dyDescent="0.6">
      <c r="A39" s="21" t="s">
        <v>50</v>
      </c>
      <c r="B39" s="7">
        <f>B35+B37</f>
        <v>0</v>
      </c>
      <c r="C39" s="13"/>
      <c r="D39" s="5"/>
    </row>
    <row r="40" spans="1:4" s="4" customFormat="1" ht="14.7" thickTop="1" x14ac:dyDescent="0.55000000000000004">
      <c r="A40" s="334" t="s">
        <v>51</v>
      </c>
      <c r="B40" s="335"/>
      <c r="C40" s="335"/>
      <c r="D40" s="336"/>
    </row>
    <row r="41" spans="1:4" s="4" customFormat="1" x14ac:dyDescent="0.55000000000000004">
      <c r="A41" s="337"/>
      <c r="B41" s="338"/>
      <c r="C41" s="338"/>
      <c r="D41" s="339"/>
    </row>
    <row r="42" spans="1:4" s="4" customFormat="1" ht="14.7" thickBot="1" x14ac:dyDescent="0.6">
      <c r="A42" s="340"/>
      <c r="B42" s="341"/>
      <c r="C42" s="341"/>
      <c r="D42" s="342"/>
    </row>
    <row r="43" spans="1:4" s="4" customFormat="1" ht="14.25" customHeight="1" thickTop="1" x14ac:dyDescent="0.55000000000000004">
      <c r="A43" s="20" t="s">
        <v>72</v>
      </c>
      <c r="B43" s="19"/>
      <c r="C43" s="18"/>
      <c r="D43" s="16"/>
    </row>
    <row r="44" spans="1:4" s="4" customFormat="1" x14ac:dyDescent="0.55000000000000004">
      <c r="A44" s="12" t="s">
        <v>52</v>
      </c>
      <c r="B44" s="17">
        <v>0</v>
      </c>
      <c r="C44" s="13"/>
      <c r="D44" s="16"/>
    </row>
    <row r="45" spans="1:4" s="4" customFormat="1" x14ac:dyDescent="0.55000000000000004">
      <c r="A45" s="12" t="s">
        <v>53</v>
      </c>
      <c r="B45" s="15">
        <v>0</v>
      </c>
      <c r="C45" s="13"/>
      <c r="D45" s="12"/>
    </row>
    <row r="46" spans="1:4" s="4" customFormat="1" x14ac:dyDescent="0.55000000000000004">
      <c r="A46" s="12" t="s">
        <v>54</v>
      </c>
      <c r="B46" s="15">
        <v>0</v>
      </c>
      <c r="C46" s="13"/>
      <c r="D46" s="12"/>
    </row>
    <row r="47" spans="1:4" s="4" customFormat="1" x14ac:dyDescent="0.55000000000000004">
      <c r="A47" s="12" t="s">
        <v>55</v>
      </c>
      <c r="B47" s="14">
        <v>0</v>
      </c>
      <c r="C47" s="13"/>
      <c r="D47" s="12"/>
    </row>
    <row r="48" spans="1:4" s="4" customFormat="1" x14ac:dyDescent="0.55000000000000004">
      <c r="A48" s="12" t="s">
        <v>56</v>
      </c>
      <c r="B48" s="11">
        <v>0</v>
      </c>
      <c r="C48" s="10"/>
      <c r="D48" s="9" t="s">
        <v>58</v>
      </c>
    </row>
    <row r="49" spans="1:4" s="4" customFormat="1" x14ac:dyDescent="0.55000000000000004">
      <c r="A49" s="8" t="s">
        <v>57</v>
      </c>
      <c r="B49" s="7">
        <f>SUM(B44:B48)</f>
        <v>0</v>
      </c>
      <c r="C49" s="6"/>
      <c r="D49" s="5" t="s">
        <v>58</v>
      </c>
    </row>
    <row r="50" spans="1:4" x14ac:dyDescent="0.55000000000000004">
      <c r="A50" s="4"/>
      <c r="B50" s="4"/>
      <c r="C50" s="4"/>
      <c r="D50" s="4"/>
    </row>
  </sheetData>
  <sheetProtection selectLockedCells="1"/>
  <mergeCells count="7">
    <mergeCell ref="A1:D3"/>
    <mergeCell ref="B4:D4"/>
    <mergeCell ref="D33:D35"/>
    <mergeCell ref="A40:D42"/>
    <mergeCell ref="B6:D6"/>
    <mergeCell ref="C12:D12"/>
    <mergeCell ref="A5:D5"/>
  </mergeCells>
  <hyperlinks>
    <hyperlink ref="C12" r:id="rId1" display="http://osp.utah.edu/resources/quick-reference/benefits.php"/>
    <hyperlink ref="D37" r:id="rId2" display="http://osp.utah.edu/resources/quick-reference/fa-rates.php"/>
  </hyperlinks>
  <pageMargins left="0.7" right="0.7" top="0" bottom="0" header="0.3" footer="0.3"/>
  <pageSetup orientation="portrait" horizontalDpi="4294967292" verticalDpi="4294967292"/>
  <headerFooter>
    <oddFooter>&amp;L&amp;8Rev &amp;D</oddFooter>
  </headerFooter>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Cost Share Approval Form</vt:lpstr>
      <vt:lpstr>Unit Net F&amp;A Pos</vt:lpstr>
      <vt:lpstr>Unit Net F&amp;A Neg</vt:lpstr>
      <vt:lpstr>Cost Share Budget</vt:lpstr>
      <vt:lpstr>'Cost Share Approval Form'!F_A_Rate</vt:lpstr>
      <vt:lpstr>'Cost Share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Tanecia Echols</dc:creator>
  <cp:lastModifiedBy>OSP</cp:lastModifiedBy>
  <cp:lastPrinted>2020-07-11T02:52:48Z</cp:lastPrinted>
  <dcterms:created xsi:type="dcterms:W3CDTF">2019-04-18T15:15:14Z</dcterms:created>
  <dcterms:modified xsi:type="dcterms:W3CDTF">2021-01-21T23:07:35Z</dcterms:modified>
</cp:coreProperties>
</file>